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76" windowWidth="25170" windowHeight="7290" activeTab="0"/>
  </bookViews>
  <sheets>
    <sheet name="Design Tool" sheetId="1" r:id="rId1"/>
  </sheets>
  <externalReferences>
    <externalReference r:id="rId4"/>
    <externalReference r:id="rId5"/>
  </externalReferences>
  <definedNames>
    <definedName name="actualStorageProvided">'[2]Sheet1'!$E$34</definedName>
    <definedName name="additionaUnits">'[2]Sheet1'!$I$30</definedName>
    <definedName name="adjustedRequiredVolume">'[1]StormChamber'!$AV$31</definedName>
    <definedName name="areaA">'[1]StormChamber'!$AV$28</definedName>
    <definedName name="areaAVolume">'[1]StormChamber'!$AV$28</definedName>
    <definedName name="areaB">'[1]StormChamber'!$AV$29</definedName>
    <definedName name="areaBelowChamber">'[1]StormChamber'!#REF!</definedName>
    <definedName name="areaBVolume">'[1]StormChamber'!$AV$12</definedName>
    <definedName name="areaC">'[1]StormChamber'!$AV$30</definedName>
    <definedName name="areaCVolume">'[1]StormChamber'!$AV$30</definedName>
    <definedName name="Cell01">'[2]Sheet1'!$J$32</definedName>
    <definedName name="Cell02">'[2]Sheet1'!$K$32</definedName>
    <definedName name="Cell03">'[2]Sheet1'!$L$32</definedName>
    <definedName name="Cell04">'[2]Sheet1'!$M$32</definedName>
    <definedName name="Cell05">'[2]Sheet1'!$N$32</definedName>
    <definedName name="Cell06">'[2]Sheet1'!$O$32</definedName>
    <definedName name="Cell07">'[2]Sheet1'!$P$32</definedName>
    <definedName name="Cell08">'[2]Sheet1'!$Q$32</definedName>
    <definedName name="Cell09">'[2]Sheet1'!$R$32</definedName>
    <definedName name="Cell10">'[2]Sheet1'!$S$32</definedName>
    <definedName name="Cell11">'[2]Sheet1'!$T$32</definedName>
    <definedName name="Cell12">'[2]Sheet1'!$U$32</definedName>
    <definedName name="Cell13">'[2]Sheet1'!$V$32</definedName>
    <definedName name="Cell14">'[2]Sheet1'!$W$32</definedName>
    <definedName name="Cell15">'[2]Sheet1'!$X$32</definedName>
    <definedName name="Cell16">'[2]Sheet1'!$Y$32</definedName>
    <definedName name="Cell17">'[2]Sheet1'!$Z$32</definedName>
    <definedName name="Cell18">'[2]Sheet1'!$AA$32</definedName>
    <definedName name="Cell19">'[2]Sheet1'!$AB$32</definedName>
    <definedName name="Cell20">'[2]Sheet1'!$AC$32</definedName>
    <definedName name="cellLength01" localSheetId="0">'Design Tool'!$T$40</definedName>
    <definedName name="cellLength01">#REF!</definedName>
    <definedName name="cellLength02" localSheetId="0">'Design Tool'!$T$41</definedName>
    <definedName name="cellLength02">#REF!</definedName>
    <definedName name="cellLength03" localSheetId="0">'Design Tool'!$T$42</definedName>
    <definedName name="cellLength03">#REF!</definedName>
    <definedName name="cellLength04" localSheetId="0">'Design Tool'!$T$43</definedName>
    <definedName name="cellLength04">#REF!</definedName>
    <definedName name="cellLength05" localSheetId="0">'Design Tool'!$T$44</definedName>
    <definedName name="cellLength05">#REF!</definedName>
    <definedName name="cellLength06" localSheetId="0">'Design Tool'!$T$45</definedName>
    <definedName name="cellLength06">#REF!</definedName>
    <definedName name="cellLength07" localSheetId="0">'Design Tool'!$T$46</definedName>
    <definedName name="cellLength07">#REF!</definedName>
    <definedName name="cellLength08" localSheetId="0">'Design Tool'!$T$47</definedName>
    <definedName name="cellLength08">#REF!</definedName>
    <definedName name="cellLength09" localSheetId="0">'Design Tool'!$T$48</definedName>
    <definedName name="cellLength09">#REF!</definedName>
    <definedName name="cellLength10" localSheetId="0">'Design Tool'!$T$49</definedName>
    <definedName name="cellLength10">#REF!</definedName>
    <definedName name="cellLength11" localSheetId="0">'Design Tool'!$T$50</definedName>
    <definedName name="cellLength11">#REF!</definedName>
    <definedName name="cellLength12" localSheetId="0">'Design Tool'!$T$51</definedName>
    <definedName name="cellLength12">#REF!</definedName>
    <definedName name="cellLength13" localSheetId="0">'Design Tool'!$T$52</definedName>
    <definedName name="cellLength13">#REF!</definedName>
    <definedName name="cellLength14" localSheetId="0">'Design Tool'!$T$53</definedName>
    <definedName name="cellLength14">#REF!</definedName>
    <definedName name="cellLength15" localSheetId="0">'Design Tool'!$T$54</definedName>
    <definedName name="cellLength15">#REF!</definedName>
    <definedName name="cellLength16" localSheetId="0">'Design Tool'!$T$55</definedName>
    <definedName name="cellLength16">#REF!</definedName>
    <definedName name="cellLength17" localSheetId="0">'Design Tool'!$T$56</definedName>
    <definedName name="cellLength17">#REF!</definedName>
    <definedName name="cellLength18" localSheetId="0">'Design Tool'!$T$57</definedName>
    <definedName name="cellLength18">#REF!</definedName>
    <definedName name="cellLength19" localSheetId="0">'Design Tool'!$T$58</definedName>
    <definedName name="cellLength19">#REF!</definedName>
    <definedName name="cellLength20" localSheetId="0">'Design Tool'!$T$59</definedName>
    <definedName name="cellLength20">#REF!</definedName>
    <definedName name="cellSpacing">'[1]StormChamber'!$AV$19</definedName>
    <definedName name="cellWidth">'[1]StormChamber'!$AV$24</definedName>
    <definedName name="chamberArea">'[1]StormChamber'!$AV$26</definedName>
    <definedName name="chamberLength">'[1]StormChamber'!$AV$2</definedName>
    <definedName name="chamberRise">'[1]StormChamber'!$AV$4</definedName>
    <definedName name="chamberStorage">'[2]Sheet1'!$E$32</definedName>
    <definedName name="chamberWaterWay">'[1]StormChamber'!$AV$5</definedName>
    <definedName name="chamberWidth">'[1]StormChamber'!$AV$3</definedName>
    <definedName name="depthOfBackfillAboveChamber">'[2]Sheet1'!$F$26</definedName>
    <definedName name="depthOfBackfillBelowChamber">'[2]Sheet1'!$F$27</definedName>
    <definedName name="disable">'[1]StormChamber'!$AR$3</definedName>
    <definedName name="disabled">'[1]StormChamber'!$AR$3</definedName>
    <definedName name="effectiveDepth">'[2]Sheet1'!$F$23</definedName>
    <definedName name="enable">'[1]StormChamber'!$AR$2</definedName>
    <definedName name="endChamberLength">'[1]StormChamber'!$AV$6</definedName>
    <definedName name="excavationLength">'[1]StormChamber'!#REF!</definedName>
    <definedName name="excavationWidth">'[1]StormChamber'!#REF!</definedName>
    <definedName name="foundationType">'[1]StormChamber'!#REF!</definedName>
    <definedName name="graphCount">'[1]StormChamber'!$AV$44</definedName>
    <definedName name="hideIt">'[1]StormChamber'!$AR$4</definedName>
    <definedName name="hydraulicLength">'[1]StormChamber'!$AV$33</definedName>
    <definedName name="includePorousStone">'[2]Sheet1'!$F$25</definedName>
    <definedName name="insidemateriallength">'[1]StormChamber'!$AV$42</definedName>
    <definedName name="limitingWidth">'[2]Sheet1'!$F$24</definedName>
    <definedName name="maxCover">'[1]StormChamber'!$AV$9</definedName>
    <definedName name="maxCoverAlarm">'[1]StormChamber'!$AV$10</definedName>
    <definedName name="minCover">'[1]StormChamber'!$AV$7</definedName>
    <definedName name="minCoverAlarm">'[1]StormChamber'!$AV$8</definedName>
    <definedName name="numberOfUnits">'[1]StormChamber'!$AV$34</definedName>
    <definedName name="perimeterEndVolume">'[1]StormChamber'!$AV$27</definedName>
    <definedName name="porousStoneArea">'[1]StormChamber'!$AV$25</definedName>
    <definedName name="porousStoneBackfill">'[2]Sheet1'!$E$47</definedName>
    <definedName name="porousStoneStorage">'[2]Sheet1'!$E$33</definedName>
    <definedName name="porousStoneWaterWay">'[1]StormChamber'!$AV$13</definedName>
    <definedName name="_xlnm.Print_Area" localSheetId="0">'Design Tool'!$A$2:$L$55</definedName>
    <definedName name="showIt">'[1]StormChamber'!$AR$5</definedName>
    <definedName name="stoneEndFootage">'[1]StormChamber'!$AV$14</definedName>
    <definedName name="stonePerimeter">'[1]StormChamber'!#REF!</definedName>
    <definedName name="stonePorosity">'[2]Sheet1'!$F$28</definedName>
    <definedName name="storageRequired">'[2]Sheet1'!$F$22</definedName>
    <definedName name="systemCover">'[1]StormChamber'!$AV$41</definedName>
    <definedName name="systemDepth">'[1]StormChamber'!$AV$35</definedName>
    <definedName name="systemLength">'[1]StormChamber'!$AV$38</definedName>
    <definedName name="systemWidth">'[1]StormChamber'!$AV$36</definedName>
    <definedName name="totalExcavation">'[2]Sheet1'!$E$46</definedName>
    <definedName name="waterWay">'[1]StormChamber'!$AV$32</definedName>
    <definedName name="Z_422565FB_ABCB_4E7C_8214_3C45800B797E_.wvu.Cols" localSheetId="0" hidden="1">'Design Tool'!$N:$S</definedName>
    <definedName name="Z_422565FB_ABCB_4E7C_8214_3C45800B797E_.wvu.PrintArea" localSheetId="0" hidden="1">'Design Tool'!$B$3:$K$59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Tim Toliver</author>
  </authors>
  <commentList>
    <comment ref="O26" authorId="0">
      <text>
        <r>
          <rPr>
            <b/>
            <sz val="8"/>
            <rFont val="Tahoma"/>
            <family val="0"/>
          </rPr>
          <t>Tim Toliver:</t>
        </r>
        <r>
          <rPr>
            <sz val="8"/>
            <rFont val="Tahoma"/>
            <family val="0"/>
          </rPr>
          <t xml:space="preserve">
based on 2,800 lbs/cy</t>
        </r>
      </text>
    </comment>
    <comment ref="R26" authorId="0">
      <text>
        <r>
          <rPr>
            <b/>
            <sz val="8"/>
            <rFont val="Tahoma"/>
            <family val="0"/>
          </rPr>
          <t>Tim Toliver:</t>
        </r>
        <r>
          <rPr>
            <sz val="8"/>
            <rFont val="Tahoma"/>
            <family val="0"/>
          </rPr>
          <t xml:space="preserve">
The calculated values adds 5% stone (i.e. multiplies stone per chamber by 1.05)</t>
        </r>
      </text>
    </comment>
    <comment ref="P26" authorId="0">
      <text>
        <r>
          <rPr>
            <b/>
            <sz val="8"/>
            <rFont val="Tahoma"/>
            <family val="0"/>
          </rPr>
          <t>Tim Toliver:</t>
        </r>
        <r>
          <rPr>
            <sz val="8"/>
            <rFont val="Tahoma"/>
            <family val="0"/>
          </rPr>
          <t xml:space="preserve">
based on 2,800 lbs/cy</t>
        </r>
      </text>
    </comment>
    <comment ref="Q26" authorId="0">
      <text>
        <r>
          <rPr>
            <sz val="8"/>
            <rFont val="Tahoma"/>
            <family val="0"/>
          </rPr>
          <t>based on 2,800 lbs/cy</t>
        </r>
      </text>
    </comment>
    <comment ref="O25" authorId="0">
      <text>
        <r>
          <rPr>
            <b/>
            <sz val="8"/>
            <rFont val="Tahoma"/>
            <family val="0"/>
          </rPr>
          <t>Tim Toliver:</t>
        </r>
        <r>
          <rPr>
            <sz val="8"/>
            <rFont val="Tahoma"/>
            <family val="0"/>
          </rPr>
          <t xml:space="preserve">
based on 2,800 lbs/cy
ASSUME A 42" WIDE FOOT PRINT FOR CHAMBER.</t>
        </r>
      </text>
    </comment>
    <comment ref="R25" authorId="0">
      <text>
        <r>
          <rPr>
            <b/>
            <sz val="8"/>
            <rFont val="Tahoma"/>
            <family val="0"/>
          </rPr>
          <t>Tim Toliver:</t>
        </r>
        <r>
          <rPr>
            <sz val="8"/>
            <rFont val="Tahoma"/>
            <family val="0"/>
          </rPr>
          <t xml:space="preserve">
The calculated values adds 5% stone (i.e. multiplies stone per chamber by 1.05)</t>
        </r>
      </text>
    </comment>
    <comment ref="P31" authorId="0">
      <text>
        <r>
          <rPr>
            <b/>
            <sz val="8"/>
            <rFont val="Tahoma"/>
            <family val="0"/>
          </rPr>
          <t>Tim Toliver:</t>
        </r>
        <r>
          <rPr>
            <sz val="8"/>
            <rFont val="Tahoma"/>
            <family val="0"/>
          </rPr>
          <t xml:space="preserve">
area of base times 1.05
(i.e. 5% extra)</t>
        </r>
      </text>
    </comment>
    <comment ref="P25" authorId="0">
      <text>
        <r>
          <rPr>
            <b/>
            <sz val="8"/>
            <rFont val="Tahoma"/>
            <family val="0"/>
          </rPr>
          <t>Tim Toliver:</t>
        </r>
        <r>
          <rPr>
            <sz val="8"/>
            <rFont val="Tahoma"/>
            <family val="0"/>
          </rPr>
          <t xml:space="preserve">
based on 2,800 lbs/cy
ASSUME A 42" WIDE FOOT PRINT FOR CHAMBER.</t>
        </r>
      </text>
    </comment>
    <comment ref="Q25" authorId="0">
      <text>
        <r>
          <rPr>
            <b/>
            <sz val="8"/>
            <rFont val="Tahoma"/>
            <family val="0"/>
          </rPr>
          <t>Tim Toliver:</t>
        </r>
        <r>
          <rPr>
            <sz val="8"/>
            <rFont val="Tahoma"/>
            <family val="0"/>
          </rPr>
          <t xml:space="preserve">
based on 2,800 lbs/cy
ASSUME A 42" WIDE FOOT PRINT FOR CHAMBER.</t>
        </r>
      </text>
    </comment>
    <comment ref="E11" authorId="0">
      <text>
        <r>
          <rPr>
            <b/>
            <sz val="8"/>
            <rFont val="Tahoma"/>
            <family val="0"/>
          </rPr>
          <t>Stone porosity range 0 - 40 %.  
To calculate storage without stone volume, use "0%" for stone porosity</t>
        </r>
      </text>
    </comment>
    <comment ref="E14" authorId="0">
      <text>
        <r>
          <rPr>
            <b/>
            <sz val="8"/>
            <rFont val="Tahoma"/>
            <family val="2"/>
          </rPr>
          <t>18" minimum cover for H-20 traffic 96" Maximum allowable cover.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0"/>
          </rPr>
          <t>Total cover is measured from top of paving to top of chamber.</t>
        </r>
        <r>
          <rPr>
            <sz val="8"/>
            <rFont val="Tahoma"/>
            <family val="0"/>
          </rPr>
          <t xml:space="preserve">
</t>
        </r>
      </text>
    </comment>
    <comment ref="R4" authorId="0">
      <text>
        <r>
          <rPr>
            <sz val="8"/>
            <rFont val="Tahoma"/>
            <family val="0"/>
          </rPr>
          <t>Test cell for including Header in Storage Calculations.
1= yes; 2=no</t>
        </r>
      </text>
    </comment>
    <comment ref="O4" authorId="0">
      <text>
        <r>
          <rPr>
            <b/>
            <sz val="8"/>
            <rFont val="Tahoma"/>
            <family val="0"/>
          </rPr>
          <t>Test cell for chamber type</t>
        </r>
      </text>
    </comment>
    <comment ref="O5" authorId="0">
      <text>
        <r>
          <rPr>
            <b/>
            <sz val="8"/>
            <rFont val="Tahoma"/>
            <family val="0"/>
          </rPr>
          <t xml:space="preserve">Test cell for stone depth 1=no info; 2=6"; 3=12"; 4=18" 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0"/>
          </rPr>
          <t>Including perimeter includes the stone void between the chamber and chamber bed walls.  If stone is included, the  perimeter should be included.</t>
        </r>
        <r>
          <rPr>
            <sz val="8"/>
            <rFont val="Tahoma"/>
            <family val="0"/>
          </rPr>
          <t xml:space="preserve">
</t>
        </r>
      </text>
    </comment>
    <comment ref="O14" authorId="0">
      <text>
        <r>
          <rPr>
            <sz val="8"/>
            <rFont val="Tahoma"/>
            <family val="0"/>
          </rPr>
          <t>Chamber height plus 6" above chamber</t>
        </r>
      </text>
    </comment>
    <comment ref="R5" authorId="0">
      <text>
        <r>
          <rPr>
            <b/>
            <sz val="8"/>
            <rFont val="Tahoma"/>
            <family val="0"/>
          </rPr>
          <t>Test cell for including perimeter 1=yes, 2=no</t>
        </r>
      </text>
    </comment>
    <comment ref="I25" authorId="0">
      <text>
        <r>
          <rPr>
            <b/>
            <sz val="8"/>
            <rFont val="Tahoma"/>
            <family val="0"/>
          </rPr>
          <t>Tim Toliver:</t>
        </r>
        <r>
          <rPr>
            <sz val="8"/>
            <rFont val="Tahoma"/>
            <family val="0"/>
          </rPr>
          <t xml:space="preserve">
The calculated values adds 5% stone (i.e. multiplies stone per chamber by 1.05)</t>
        </r>
      </text>
    </comment>
    <comment ref="Q17" authorId="0">
      <text>
        <r>
          <rPr>
            <b/>
            <sz val="8"/>
            <rFont val="Tahoma"/>
            <family val="0"/>
          </rPr>
          <t>Tim Toliver:</t>
        </r>
        <r>
          <rPr>
            <sz val="8"/>
            <rFont val="Tahoma"/>
            <family val="0"/>
          </rPr>
          <t xml:space="preserve">
chamber estimate</t>
        </r>
      </text>
    </comment>
  </commentList>
</comments>
</file>

<file path=xl/sharedStrings.xml><?xml version="1.0" encoding="utf-8"?>
<sst xmlns="http://schemas.openxmlformats.org/spreadsheetml/2006/main" count="154" uniqueCount="127">
  <si>
    <t>Storage Volume Per Chamber</t>
  </si>
  <si>
    <t>6"</t>
  </si>
  <si>
    <t>12"</t>
  </si>
  <si>
    <t>18"</t>
  </si>
  <si>
    <t>Stone Foundation Depth</t>
  </si>
  <si>
    <t>Amount of Stone Per Chamber in Tons</t>
  </si>
  <si>
    <t>Volume of Excavation Per Chamber</t>
  </si>
  <si>
    <t>SF</t>
  </si>
  <si>
    <t>CF</t>
  </si>
  <si>
    <t>Stone Porosity</t>
  </si>
  <si>
    <t>Inches</t>
  </si>
  <si>
    <t>eco2036</t>
  </si>
  <si>
    <t>ECO-2036</t>
  </si>
  <si>
    <t>ECO-3052</t>
  </si>
  <si>
    <t>ecoChamber Type</t>
  </si>
  <si>
    <t>eco-3052</t>
  </si>
  <si>
    <t>Required Bed Size</t>
  </si>
  <si>
    <t>cy</t>
  </si>
  <si>
    <t>in</t>
  </si>
  <si>
    <t>Length (ft)</t>
  </si>
  <si>
    <t>Yes</t>
  </si>
  <si>
    <t>Min. Required Storage Chambers Only</t>
  </si>
  <si>
    <t>Bedding Depth</t>
  </si>
  <si>
    <t>Project Requirements</t>
  </si>
  <si>
    <t>No</t>
  </si>
  <si>
    <t>Limiting Width of Site</t>
  </si>
  <si>
    <t>Feet</t>
  </si>
  <si>
    <t>Include header in storage calculations?</t>
  </si>
  <si>
    <t xml:space="preserve">Include perimeter in storage calculations? </t>
  </si>
  <si>
    <t>System Size</t>
  </si>
  <si>
    <t>Total Water Storage</t>
  </si>
  <si>
    <t xml:space="preserve">   Chambers</t>
  </si>
  <si>
    <t xml:space="preserve">   Stone</t>
  </si>
  <si>
    <t xml:space="preserve">   Header</t>
  </si>
  <si>
    <t xml:space="preserve">   Perimeter</t>
  </si>
  <si>
    <t>pcs</t>
  </si>
  <si>
    <t>Width (ft)</t>
  </si>
  <si>
    <t>Chambers (only)</t>
  </si>
  <si>
    <t>Excavation Limits</t>
  </si>
  <si>
    <t>Width chambers</t>
  </si>
  <si>
    <t>Chamber length</t>
  </si>
  <si>
    <t>Perimeter Calcs ((h1+h2)*W)</t>
  </si>
  <si>
    <t>Construction Quantities</t>
  </si>
  <si>
    <t>Stone Backfill:</t>
  </si>
  <si>
    <t>Scour Protection (woven geotextile)</t>
  </si>
  <si>
    <t>Total Excavation:</t>
  </si>
  <si>
    <t>Chamber bed width and length</t>
  </si>
  <si>
    <t>ton</t>
  </si>
  <si>
    <t>sq.yd.</t>
  </si>
  <si>
    <t>feet X 12.5 feet</t>
  </si>
  <si>
    <t>(chambers only)</t>
  </si>
  <si>
    <t>Menu items drop down 2</t>
  </si>
  <si>
    <t>Menu items drop 3&amp;4</t>
  </si>
  <si>
    <t>Structural Fill</t>
  </si>
  <si>
    <t>Height of Fill</t>
  </si>
  <si>
    <t>Trench Width</t>
  </si>
  <si>
    <t>Chamber Width</t>
  </si>
  <si>
    <t>Bedding Height</t>
  </si>
  <si>
    <t>Chamber Height</t>
  </si>
  <si>
    <t>Dimension</t>
  </si>
  <si>
    <t>Chamber Bed Length</t>
  </si>
  <si>
    <t>Chamber Length</t>
  </si>
  <si>
    <t>Chamber Bed Width</t>
  </si>
  <si>
    <t xml:space="preserve">     Date:</t>
  </si>
  <si>
    <t xml:space="preserve">     Official Contact:</t>
  </si>
  <si>
    <t>(Sf)</t>
  </si>
  <si>
    <t>(H)</t>
  </si>
  <si>
    <t>(Tw)</t>
  </si>
  <si>
    <t>(Cw)</t>
  </si>
  <si>
    <t>(Sd)</t>
  </si>
  <si>
    <t>(Bh)</t>
  </si>
  <si>
    <t>(Ch)</t>
  </si>
  <si>
    <t>Value</t>
  </si>
  <si>
    <t>Water Storage Category</t>
  </si>
  <si>
    <t>Storage Volume</t>
  </si>
  <si>
    <t>Note:</t>
  </si>
  <si>
    <t>Number of Chamber - Rows</t>
  </si>
  <si>
    <t>Max Number of  Chambers - Length</t>
  </si>
  <si>
    <t>Perimeter</t>
  </si>
  <si>
    <t>Approx Chamber Length</t>
  </si>
  <si>
    <t>Storage Volume Per Chamber above invert (CF)</t>
  </si>
  <si>
    <t>eco2036 H</t>
  </si>
  <si>
    <t>eco2036 Hu</t>
  </si>
  <si>
    <t>eco2036 Total</t>
  </si>
  <si>
    <t>eco3052 H</t>
  </si>
  <si>
    <t>eco3052 Ho</t>
  </si>
  <si>
    <t>eco3052 Hu</t>
  </si>
  <si>
    <t>eco3052 Total</t>
  </si>
  <si>
    <t>excavation/chamber (cy)</t>
  </si>
  <si>
    <t>excavation/foot of perimeter</t>
  </si>
  <si>
    <t>chamber</t>
  </si>
  <si>
    <t>eco2036 Ho (height over chamber)</t>
  </si>
  <si>
    <t xml:space="preserve">     Material Requirements</t>
  </si>
  <si>
    <t xml:space="preserve">     Trench Cross Section Detail</t>
  </si>
  <si>
    <t xml:space="preserve">     Chamber Bed Detail</t>
  </si>
  <si>
    <t>Bed detail is example not to scale</t>
  </si>
  <si>
    <t>Chamber Bed Layout</t>
  </si>
  <si>
    <t>Filtration Row (woven geotextile)</t>
  </si>
  <si>
    <t>Instructions:</t>
  </si>
  <si>
    <t>Chamber type</t>
  </si>
  <si>
    <t>End Chambers</t>
  </si>
  <si>
    <t>Start Chambers</t>
  </si>
  <si>
    <t xml:space="preserve"> Middle Chambers</t>
  </si>
  <si>
    <t>Average cover height over Chamber</t>
  </si>
  <si>
    <t>Soil Separation (non-woven geotextile)</t>
  </si>
  <si>
    <t>Construction quantities are estimates.  All values should be verified.</t>
  </si>
  <si>
    <t>Approximate Truck Loads</t>
  </si>
  <si>
    <t>Detail Definition</t>
  </si>
  <si>
    <t>Separation Distance</t>
  </si>
  <si>
    <t>Chamber Bed Description</t>
  </si>
  <si>
    <t xml:space="preserve">   in tan shaded cells.</t>
  </si>
  <si>
    <t>2. Use dropdown menu &amp; make selection</t>
  </si>
  <si>
    <t>1. Complete Project Requirement Cells</t>
  </si>
  <si>
    <t>Area (sq.ft.)</t>
  </si>
  <si>
    <t>3. Contact ecoChamber for Questions</t>
  </si>
  <si>
    <t xml:space="preserve"> Rectangular Footprint</t>
  </si>
  <si>
    <t>Short Description</t>
  </si>
  <si>
    <t>AnyTown</t>
  </si>
  <si>
    <t>State</t>
  </si>
  <si>
    <t>Stone/foot of perimeter</t>
  </si>
  <si>
    <t>Calculator subject to change without notice.  Check website for most recent version.</t>
  </si>
  <si>
    <t xml:space="preserve">     Project Name:</t>
  </si>
  <si>
    <t xml:space="preserve">     City, State:</t>
  </si>
  <si>
    <t xml:space="preserve">     Company/Phone:</t>
  </si>
  <si>
    <t>Name</t>
  </si>
  <si>
    <t>Your Company</t>
  </si>
  <si>
    <t>Phone #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</si>
</sst>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m/d/yy;@"/>
    <numFmt numFmtId="175" formatCode="&quot;$&quot;#,##0.00"/>
    <numFmt numFmtId="176" formatCode="_(* #,##0.0_);_(* \(#,##0.0\);_(* &quot;-&quot;?_);_(@_)"/>
    <numFmt numFmtId="177" formatCode="0.00000"/>
    <numFmt numFmtId="178" formatCode="#,##0.0"/>
    <numFmt numFmtId="179" formatCode="#,##0.0000000000000"/>
    <numFmt numFmtId="180" formatCode="#,##0.000"/>
    <numFmt numFmtId="181" formatCode="0;\-0;;@"/>
    <numFmt numFmtId="182" formatCode="&quot;$&quot;#,##0"/>
    <numFmt numFmtId="183" formatCode="[$-409]mmmm\ d\,\ yyyy;@"/>
    <numFmt numFmtId="184" formatCode="m\-yy"/>
    <numFmt numFmtId="185" formatCode="0.0%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0.00000000"/>
    <numFmt numFmtId="195" formatCode="0.0000000"/>
    <numFmt numFmtId="196" formatCode="0.000000"/>
    <numFmt numFmtId="197" formatCode="0.0E+00"/>
    <numFmt numFmtId="198" formatCode="0E+00"/>
    <numFmt numFmtId="199" formatCode="0.000E+00"/>
    <numFmt numFmtId="200" formatCode="0.0000E+00"/>
    <numFmt numFmtId="201" formatCode="0.00000E+00"/>
    <numFmt numFmtId="202" formatCode="0.000000E+00"/>
    <numFmt numFmtId="203" formatCode="0.000%"/>
    <numFmt numFmtId="204" formatCode="0.0000000000"/>
    <numFmt numFmtId="205" formatCode="0.00000000000"/>
    <numFmt numFmtId="206" formatCode="0.000000000"/>
    <numFmt numFmtId="207" formatCode="mm/dd/yy;@"/>
    <numFmt numFmtId="208" formatCode="_(&quot;$&quot;* #,##0.0_);_(&quot;$&quot;* \(#,##0.0\);_(&quot;$&quot;* &quot;-&quot;?_);_(@_)"/>
    <numFmt numFmtId="209" formatCode="#,##0.0_);\(#,##0.0\)"/>
    <numFmt numFmtId="210" formatCode="[&lt;=9999999]###\-####;\(###\)\ ###\-####"/>
    <numFmt numFmtId="211" formatCode="_(* #,##0.000_);_(* \(#,##0.000\);_(* &quot;-&quot;???_);_(@_)"/>
    <numFmt numFmtId="212" formatCode="_(* #,##0.0000_);_(* \(#,##0.0000\);_(* &quot;-&quot;????_);_(@_)"/>
  </numFmts>
  <fonts count="26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b/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0"/>
    </font>
    <font>
      <sz val="10"/>
      <color indexed="22"/>
      <name val="Arial"/>
      <family val="0"/>
    </font>
    <font>
      <b/>
      <sz val="10"/>
      <color indexed="22"/>
      <name val="Arial"/>
      <family val="0"/>
    </font>
    <font>
      <b/>
      <sz val="12"/>
      <color indexed="22"/>
      <name val="Arial"/>
      <family val="0"/>
    </font>
    <font>
      <sz val="11"/>
      <color indexed="22"/>
      <name val="Arial"/>
      <family val="0"/>
    </font>
    <font>
      <b/>
      <sz val="11"/>
      <color indexed="22"/>
      <name val="Arial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>
        <color indexed="63"/>
      </right>
      <top style="thick">
        <color indexed="8"/>
      </top>
      <bottom>
        <color indexed="63"/>
      </bottom>
    </border>
    <border>
      <left style="medium"/>
      <right style="medium"/>
      <top style="thick">
        <color indexed="8"/>
      </top>
      <bottom style="medium"/>
    </border>
    <border>
      <left>
        <color indexed="63"/>
      </left>
      <right style="thick"/>
      <top style="thick">
        <color indexed="8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thick"/>
      <top style="slantDashDot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ck"/>
      <top style="thick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3" fontId="0" fillId="0" borderId="0" xfId="0" applyNumberFormat="1" applyBorder="1" applyAlignment="1">
      <alignment/>
    </xf>
    <xf numFmtId="178" fontId="3" fillId="0" borderId="0" xfId="0" applyNumberFormat="1" applyFont="1" applyFill="1" applyBorder="1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Border="1" applyAlignment="1">
      <alignment/>
    </xf>
    <xf numFmtId="0" fontId="0" fillId="2" borderId="0" xfId="0" applyFill="1" applyAlignment="1">
      <alignment/>
    </xf>
    <xf numFmtId="178" fontId="3" fillId="3" borderId="0" xfId="0" applyNumberFormat="1" applyFont="1" applyFill="1" applyBorder="1" applyAlignment="1" applyProtection="1">
      <alignment/>
      <protection locked="0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5" fontId="10" fillId="0" borderId="0" xfId="15" applyNumberFormat="1" applyFont="1" applyBorder="1" applyAlignment="1" applyProtection="1">
      <alignment/>
      <protection hidden="1"/>
    </xf>
    <xf numFmtId="1" fontId="10" fillId="0" borderId="0" xfId="0" applyNumberFormat="1" applyFont="1" applyBorder="1" applyAlignment="1">
      <alignment/>
    </xf>
    <xf numFmtId="165" fontId="10" fillId="0" borderId="0" xfId="15" applyNumberFormat="1" applyFont="1" applyBorder="1" applyAlignment="1" applyProtection="1">
      <alignment/>
      <protection hidden="1"/>
    </xf>
    <xf numFmtId="1" fontId="10" fillId="0" borderId="0" xfId="15" applyNumberFormat="1" applyFont="1" applyBorder="1" applyAlignment="1" applyProtection="1">
      <alignment/>
      <protection hidden="1"/>
    </xf>
    <xf numFmtId="2" fontId="0" fillId="0" borderId="8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7" xfId="0" applyNumberFormat="1" applyBorder="1" applyAlignment="1">
      <alignment/>
    </xf>
    <xf numFmtId="2" fontId="0" fillId="0" borderId="6" xfId="0" applyNumberFormat="1" applyBorder="1" applyAlignment="1">
      <alignment/>
    </xf>
    <xf numFmtId="0" fontId="4" fillId="0" borderId="9" xfId="0" applyFont="1" applyBorder="1" applyAlignment="1">
      <alignment horizontal="center"/>
    </xf>
    <xf numFmtId="0" fontId="16" fillId="2" borderId="0" xfId="0" applyFont="1" applyFill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 horizontal="left"/>
    </xf>
    <xf numFmtId="14" fontId="17" fillId="2" borderId="0" xfId="0" applyNumberFormat="1" applyFont="1" applyFill="1" applyBorder="1" applyAlignment="1">
      <alignment horizontal="left"/>
    </xf>
    <xf numFmtId="0" fontId="18" fillId="2" borderId="0" xfId="0" applyFont="1" applyFill="1" applyBorder="1" applyAlignment="1">
      <alignment/>
    </xf>
    <xf numFmtId="178" fontId="17" fillId="2" borderId="0" xfId="0" applyNumberFormat="1" applyFont="1" applyFill="1" applyBorder="1" applyAlignment="1">
      <alignment horizontal="right" wrapText="1"/>
    </xf>
    <xf numFmtId="3" fontId="17" fillId="2" borderId="0" xfId="0" applyNumberFormat="1" applyFont="1" applyFill="1" applyBorder="1" applyAlignment="1">
      <alignment/>
    </xf>
    <xf numFmtId="0" fontId="19" fillId="2" borderId="0" xfId="0" applyFont="1" applyFill="1" applyBorder="1" applyAlignment="1" applyProtection="1">
      <alignment/>
      <protection/>
    </xf>
    <xf numFmtId="0" fontId="20" fillId="2" borderId="0" xfId="0" applyFont="1" applyFill="1" applyBorder="1" applyAlignment="1" applyProtection="1">
      <alignment/>
      <protection/>
    </xf>
    <xf numFmtId="0" fontId="11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 applyProtection="1">
      <alignment/>
      <protection hidden="1"/>
    </xf>
    <xf numFmtId="167" fontId="0" fillId="2" borderId="0" xfId="0" applyNumberFormat="1" applyFont="1" applyFill="1" applyBorder="1" applyAlignment="1" applyProtection="1">
      <alignment/>
      <protection hidden="1"/>
    </xf>
    <xf numFmtId="3" fontId="10" fillId="0" borderId="0" xfId="0" applyNumberFormat="1" applyFont="1" applyBorder="1" applyAlignment="1">
      <alignment/>
    </xf>
    <xf numFmtId="165" fontId="9" fillId="0" borderId="0" xfId="15" applyNumberFormat="1" applyFont="1" applyBorder="1" applyAlignment="1" applyProtection="1">
      <alignment/>
      <protection hidden="1"/>
    </xf>
    <xf numFmtId="0" fontId="4" fillId="2" borderId="0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4" fillId="2" borderId="13" xfId="0" applyFont="1" applyFill="1" applyBorder="1" applyAlignment="1">
      <alignment/>
    </xf>
    <xf numFmtId="0" fontId="0" fillId="2" borderId="14" xfId="0" applyFill="1" applyBorder="1" applyAlignment="1">
      <alignment/>
    </xf>
    <xf numFmtId="0" fontId="11" fillId="2" borderId="15" xfId="0" applyFont="1" applyFill="1" applyBorder="1" applyAlignment="1">
      <alignment/>
    </xf>
    <xf numFmtId="0" fontId="3" fillId="2" borderId="16" xfId="0" applyFont="1" applyFill="1" applyBorder="1" applyAlignment="1">
      <alignment horizontal="left"/>
    </xf>
    <xf numFmtId="14" fontId="3" fillId="2" borderId="16" xfId="0" applyNumberFormat="1" applyFont="1" applyFill="1" applyBorder="1" applyAlignment="1">
      <alignment horizontal="left"/>
    </xf>
    <xf numFmtId="0" fontId="4" fillId="2" borderId="16" xfId="0" applyFont="1" applyFill="1" applyBorder="1" applyAlignment="1">
      <alignment/>
    </xf>
    <xf numFmtId="0" fontId="0" fillId="2" borderId="16" xfId="0" applyFill="1" applyBorder="1" applyAlignment="1">
      <alignment/>
    </xf>
    <xf numFmtId="178" fontId="3" fillId="2" borderId="16" xfId="0" applyNumberFormat="1" applyFont="1" applyFill="1" applyBorder="1" applyAlignment="1">
      <alignment horizontal="right" wrapText="1"/>
    </xf>
    <xf numFmtId="3" fontId="3" fillId="2" borderId="16" xfId="0" applyNumberFormat="1" applyFont="1" applyFill="1" applyBorder="1" applyAlignment="1">
      <alignment/>
    </xf>
    <xf numFmtId="0" fontId="12" fillId="2" borderId="16" xfId="0" applyFont="1" applyFill="1" applyBorder="1" applyAlignment="1" applyProtection="1">
      <alignment/>
      <protection/>
    </xf>
    <xf numFmtId="0" fontId="13" fillId="2" borderId="16" xfId="0" applyFont="1" applyFill="1" applyBorder="1" applyAlignment="1" applyProtection="1">
      <alignment/>
      <protection/>
    </xf>
    <xf numFmtId="0" fontId="11" fillId="2" borderId="16" xfId="0" applyFont="1" applyFill="1" applyBorder="1" applyAlignment="1">
      <alignment/>
    </xf>
    <xf numFmtId="0" fontId="0" fillId="2" borderId="0" xfId="0" applyFill="1" applyBorder="1" applyAlignment="1" applyProtection="1">
      <alignment horizontal="left"/>
      <protection locked="0"/>
    </xf>
    <xf numFmtId="174" fontId="0" fillId="2" borderId="0" xfId="0" applyNumberFormat="1" applyFill="1" applyBorder="1" applyAlignment="1" applyProtection="1">
      <alignment horizontal="left"/>
      <protection locked="0"/>
    </xf>
    <xf numFmtId="0" fontId="0" fillId="2" borderId="0" xfId="0" applyFill="1" applyBorder="1" applyAlignment="1">
      <alignment/>
    </xf>
    <xf numFmtId="0" fontId="0" fillId="2" borderId="0" xfId="0" applyFill="1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165" fontId="3" fillId="3" borderId="18" xfId="15" applyNumberFormat="1" applyFont="1" applyFill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 vertical="center"/>
    </xf>
    <xf numFmtId="0" fontId="0" fillId="0" borderId="21" xfId="0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20" xfId="0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0" borderId="17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4" xfId="0" applyFont="1" applyBorder="1" applyAlignment="1">
      <alignment/>
    </xf>
    <xf numFmtId="209" fontId="10" fillId="0" borderId="22" xfId="0" applyNumberFormat="1" applyFont="1" applyBorder="1" applyAlignment="1">
      <alignment/>
    </xf>
    <xf numFmtId="0" fontId="10" fillId="0" borderId="22" xfId="0" applyFont="1" applyBorder="1" applyAlignment="1">
      <alignment/>
    </xf>
    <xf numFmtId="165" fontId="10" fillId="0" borderId="11" xfId="15" applyNumberFormat="1" applyFont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/>
    </xf>
    <xf numFmtId="0" fontId="9" fillId="0" borderId="11" xfId="0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4" xfId="0" applyFont="1" applyBorder="1" applyAlignment="1">
      <alignment/>
    </xf>
    <xf numFmtId="0" fontId="0" fillId="2" borderId="20" xfId="0" applyFill="1" applyBorder="1" applyAlignment="1">
      <alignment/>
    </xf>
    <xf numFmtId="178" fontId="3" fillId="3" borderId="26" xfId="0" applyNumberFormat="1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9" fillId="0" borderId="21" xfId="0" applyFont="1" applyBorder="1" applyAlignment="1" applyProtection="1">
      <alignment/>
      <protection/>
    </xf>
    <xf numFmtId="0" fontId="21" fillId="0" borderId="20" xfId="0" applyFont="1" applyBorder="1" applyAlignment="1" applyProtection="1">
      <alignment/>
      <protection/>
    </xf>
    <xf numFmtId="0" fontId="14" fillId="0" borderId="27" xfId="0" applyFont="1" applyFill="1" applyBorder="1" applyAlignment="1" applyProtection="1">
      <alignment horizontal="left"/>
      <protection/>
    </xf>
    <xf numFmtId="0" fontId="0" fillId="0" borderId="28" xfId="0" applyBorder="1" applyAlignment="1" applyProtection="1">
      <alignment/>
      <protection/>
    </xf>
    <xf numFmtId="0" fontId="14" fillId="0" borderId="28" xfId="0" applyFont="1" applyBorder="1" applyAlignment="1" applyProtection="1">
      <alignment/>
      <protection/>
    </xf>
    <xf numFmtId="0" fontId="15" fillId="0" borderId="29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178" fontId="0" fillId="0" borderId="0" xfId="0" applyNumberFormat="1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168" fontId="15" fillId="0" borderId="0" xfId="0" applyNumberFormat="1" applyFont="1" applyFill="1" applyBorder="1" applyAlignment="1" applyProtection="1">
      <alignment/>
      <protection/>
    </xf>
    <xf numFmtId="0" fontId="15" fillId="0" borderId="21" xfId="0" applyFont="1" applyBorder="1" applyAlignment="1" applyProtection="1">
      <alignment/>
      <protection/>
    </xf>
    <xf numFmtId="0" fontId="4" fillId="0" borderId="2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14" fillId="0" borderId="27" xfId="0" applyFont="1" applyFill="1" applyBorder="1" applyAlignment="1" applyProtection="1">
      <alignment/>
      <protection/>
    </xf>
    <xf numFmtId="0" fontId="15" fillId="0" borderId="28" xfId="0" applyFont="1" applyFill="1" applyBorder="1" applyAlignment="1" applyProtection="1">
      <alignment horizontal="center"/>
      <protection/>
    </xf>
    <xf numFmtId="0" fontId="15" fillId="0" borderId="29" xfId="0" applyFont="1" applyFill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168" fontId="0" fillId="0" borderId="0" xfId="0" applyNumberFormat="1" applyBorder="1" applyAlignment="1" applyProtection="1">
      <alignment horizontal="center"/>
      <protection/>
    </xf>
    <xf numFmtId="3" fontId="0" fillId="0" borderId="21" xfId="0" applyNumberFormat="1" applyBorder="1" applyAlignment="1" applyProtection="1">
      <alignment horizontal="center"/>
      <protection/>
    </xf>
    <xf numFmtId="178" fontId="3" fillId="0" borderId="14" xfId="0" applyNumberFormat="1" applyFont="1" applyBorder="1" applyAlignment="1" applyProtection="1">
      <alignment horizontal="center" wrapText="1"/>
      <protection/>
    </xf>
    <xf numFmtId="168" fontId="0" fillId="0" borderId="22" xfId="0" applyNumberFormat="1" applyBorder="1" applyAlignment="1" applyProtection="1">
      <alignment horizontal="center"/>
      <protection/>
    </xf>
    <xf numFmtId="168" fontId="0" fillId="0" borderId="22" xfId="0" applyNumberFormat="1" applyFont="1" applyBorder="1" applyAlignment="1" applyProtection="1">
      <alignment horizontal="center" wrapText="1"/>
      <protection/>
    </xf>
    <xf numFmtId="3" fontId="0" fillId="0" borderId="15" xfId="0" applyNumberForma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9" fontId="3" fillId="3" borderId="26" xfId="0" applyNumberFormat="1" applyFont="1" applyFill="1" applyBorder="1" applyAlignment="1" applyProtection="1">
      <alignment horizontal="center"/>
      <protection locked="0"/>
    </xf>
    <xf numFmtId="9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21" xfId="0" applyFill="1" applyBorder="1" applyAlignment="1" applyProtection="1">
      <alignment horizontal="left"/>
      <protection/>
    </xf>
    <xf numFmtId="174" fontId="0" fillId="0" borderId="22" xfId="0" applyNumberFormat="1" applyFill="1" applyBorder="1" applyAlignment="1" applyProtection="1">
      <alignment/>
      <protection/>
    </xf>
    <xf numFmtId="174" fontId="0" fillId="0" borderId="15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/>
      <protection hidden="1" locked="0"/>
    </xf>
    <xf numFmtId="0" fontId="0" fillId="2" borderId="30" xfId="0" applyFont="1" applyFill="1" applyBorder="1" applyAlignment="1" applyProtection="1">
      <alignment/>
      <protection hidden="1" locked="0"/>
    </xf>
    <xf numFmtId="0" fontId="0" fillId="2" borderId="31" xfId="0" applyFont="1" applyFill="1" applyBorder="1" applyAlignment="1" applyProtection="1">
      <alignment/>
      <protection hidden="1" locked="0"/>
    </xf>
    <xf numFmtId="0" fontId="0" fillId="2" borderId="32" xfId="0" applyFont="1" applyFill="1" applyBorder="1" applyAlignment="1" applyProtection="1">
      <alignment/>
      <protection hidden="1" locked="0"/>
    </xf>
    <xf numFmtId="0" fontId="0" fillId="2" borderId="33" xfId="0" applyFont="1" applyFill="1" applyBorder="1" applyAlignment="1" applyProtection="1">
      <alignment/>
      <protection hidden="1" locked="0"/>
    </xf>
    <xf numFmtId="0" fontId="0" fillId="2" borderId="34" xfId="0" applyFont="1" applyFill="1" applyBorder="1" applyAlignment="1" applyProtection="1">
      <alignment horizontal="center"/>
      <protection hidden="1" locked="0"/>
    </xf>
    <xf numFmtId="0" fontId="0" fillId="2" borderId="35" xfId="0" applyFont="1" applyFill="1" applyBorder="1" applyAlignment="1" applyProtection="1">
      <alignment/>
      <protection hidden="1" locked="0"/>
    </xf>
    <xf numFmtId="0" fontId="0" fillId="2" borderId="3" xfId="0" applyFont="1" applyFill="1" applyBorder="1" applyAlignment="1" applyProtection="1">
      <alignment/>
      <protection hidden="1" locked="0"/>
    </xf>
    <xf numFmtId="0" fontId="0" fillId="2" borderId="5" xfId="0" applyFont="1" applyFill="1" applyBorder="1" applyAlignment="1" applyProtection="1">
      <alignment horizontal="center"/>
      <protection hidden="1" locked="0"/>
    </xf>
    <xf numFmtId="0" fontId="0" fillId="2" borderId="36" xfId="0" applyFont="1" applyFill="1" applyBorder="1" applyAlignment="1" applyProtection="1">
      <alignment horizontal="center"/>
      <protection hidden="1" locked="0"/>
    </xf>
    <xf numFmtId="0" fontId="0" fillId="2" borderId="37" xfId="0" applyFont="1" applyFill="1" applyBorder="1" applyAlignment="1" applyProtection="1">
      <alignment horizontal="center"/>
      <protection hidden="1" locked="0"/>
    </xf>
    <xf numFmtId="0" fontId="0" fillId="2" borderId="38" xfId="0" applyFont="1" applyFill="1" applyBorder="1" applyAlignment="1" applyProtection="1">
      <alignment horizontal="center"/>
      <protection hidden="1" locked="0"/>
    </xf>
    <xf numFmtId="0" fontId="0" fillId="2" borderId="1" xfId="0" applyFont="1" applyFill="1" applyBorder="1" applyAlignment="1" applyProtection="1">
      <alignment horizontal="center"/>
      <protection hidden="1" locked="0"/>
    </xf>
    <xf numFmtId="0" fontId="0" fillId="2" borderId="39" xfId="0" applyFont="1" applyFill="1" applyBorder="1" applyAlignment="1" applyProtection="1">
      <alignment horizontal="center"/>
      <protection hidden="1" locked="0"/>
    </xf>
    <xf numFmtId="0" fontId="0" fillId="2" borderId="40" xfId="0" applyFont="1" applyFill="1" applyBorder="1" applyAlignment="1" applyProtection="1">
      <alignment horizontal="center"/>
      <protection hidden="1" locked="0"/>
    </xf>
    <xf numFmtId="0" fontId="0" fillId="2" borderId="2" xfId="0" applyFont="1" applyFill="1" applyBorder="1" applyAlignment="1" applyProtection="1">
      <alignment/>
      <protection hidden="1" locked="0"/>
    </xf>
    <xf numFmtId="0" fontId="0" fillId="2" borderId="41" xfId="0" applyFont="1" applyFill="1" applyBorder="1" applyAlignment="1" applyProtection="1">
      <alignment horizontal="center"/>
      <protection hidden="1" locked="0"/>
    </xf>
    <xf numFmtId="0" fontId="0" fillId="2" borderId="4" xfId="0" applyFont="1" applyFill="1" applyBorder="1" applyAlignment="1" applyProtection="1">
      <alignment horizontal="center"/>
      <protection hidden="1" locked="0"/>
    </xf>
    <xf numFmtId="0" fontId="0" fillId="2" borderId="42" xfId="0" applyFont="1" applyFill="1" applyBorder="1" applyAlignment="1" applyProtection="1">
      <alignment/>
      <protection hidden="1" locked="0"/>
    </xf>
    <xf numFmtId="0" fontId="0" fillId="2" borderId="43" xfId="0" applyFont="1" applyFill="1" applyBorder="1" applyAlignment="1" applyProtection="1">
      <alignment/>
      <protection hidden="1" locked="0"/>
    </xf>
    <xf numFmtId="0" fontId="0" fillId="2" borderId="44" xfId="0" applyFont="1" applyFill="1" applyBorder="1" applyAlignment="1" applyProtection="1">
      <alignment/>
      <protection hidden="1" locked="0"/>
    </xf>
    <xf numFmtId="0" fontId="0" fillId="2" borderId="45" xfId="0" applyFont="1" applyFill="1" applyBorder="1" applyAlignment="1" applyProtection="1">
      <alignment/>
      <protection hidden="1" locked="0"/>
    </xf>
    <xf numFmtId="0" fontId="0" fillId="2" borderId="0" xfId="0" applyFont="1" applyFill="1" applyBorder="1" applyAlignment="1" applyProtection="1">
      <alignment horizontal="center"/>
      <protection hidden="1" locked="0"/>
    </xf>
    <xf numFmtId="0" fontId="0" fillId="2" borderId="46" xfId="0" applyFont="1" applyFill="1" applyBorder="1" applyAlignment="1" applyProtection="1">
      <alignment horizontal="center"/>
      <protection hidden="1" locked="0"/>
    </xf>
    <xf numFmtId="2" fontId="0" fillId="2" borderId="0" xfId="0" applyNumberFormat="1" applyFont="1" applyFill="1" applyBorder="1" applyAlignment="1" applyProtection="1">
      <alignment horizontal="center"/>
      <protection hidden="1" locked="0"/>
    </xf>
    <xf numFmtId="4" fontId="0" fillId="2" borderId="46" xfId="0" applyNumberFormat="1" applyFont="1" applyFill="1" applyBorder="1" applyAlignment="1" applyProtection="1">
      <alignment horizontal="center"/>
      <protection hidden="1" locked="0"/>
    </xf>
    <xf numFmtId="168" fontId="0" fillId="2" borderId="0" xfId="0" applyNumberFormat="1" applyFont="1" applyFill="1" applyBorder="1" applyAlignment="1" applyProtection="1">
      <alignment horizontal="center"/>
      <protection hidden="1" locked="0"/>
    </xf>
    <xf numFmtId="0" fontId="0" fillId="2" borderId="47" xfId="0" applyFont="1" applyFill="1" applyBorder="1" applyAlignment="1" applyProtection="1">
      <alignment/>
      <protection hidden="1" locked="0"/>
    </xf>
    <xf numFmtId="168" fontId="0" fillId="2" borderId="2" xfId="0" applyNumberFormat="1" applyFont="1" applyFill="1" applyBorder="1" applyAlignment="1" applyProtection="1">
      <alignment horizontal="center"/>
      <protection hidden="1" locked="0"/>
    </xf>
    <xf numFmtId="0" fontId="0" fillId="2" borderId="48" xfId="0" applyFont="1" applyFill="1" applyBorder="1" applyAlignment="1" applyProtection="1">
      <alignment horizontal="center"/>
      <protection hidden="1" locked="0"/>
    </xf>
    <xf numFmtId="0" fontId="0" fillId="2" borderId="49" xfId="0" applyFont="1" applyFill="1" applyBorder="1" applyAlignment="1" applyProtection="1">
      <alignment/>
      <protection hidden="1" locked="0"/>
    </xf>
    <xf numFmtId="0" fontId="0" fillId="2" borderId="32" xfId="0" applyFont="1" applyFill="1" applyBorder="1" applyAlignment="1" applyProtection="1">
      <alignment horizontal="center"/>
      <protection hidden="1" locked="0"/>
    </xf>
    <xf numFmtId="0" fontId="0" fillId="2" borderId="50" xfId="0" applyFont="1" applyFill="1" applyBorder="1" applyAlignment="1" applyProtection="1">
      <alignment horizontal="center"/>
      <protection hidden="1" locked="0"/>
    </xf>
    <xf numFmtId="166" fontId="0" fillId="2" borderId="2" xfId="0" applyNumberFormat="1" applyFont="1" applyFill="1" applyBorder="1" applyAlignment="1" applyProtection="1">
      <alignment/>
      <protection hidden="1" locked="0"/>
    </xf>
    <xf numFmtId="167" fontId="0" fillId="2" borderId="4" xfId="0" applyNumberFormat="1" applyFont="1" applyFill="1" applyBorder="1" applyAlignment="1" applyProtection="1">
      <alignment/>
      <protection hidden="1" locked="0"/>
    </xf>
    <xf numFmtId="178" fontId="0" fillId="2" borderId="42" xfId="0" applyNumberFormat="1" applyFont="1" applyFill="1" applyBorder="1" applyAlignment="1" applyProtection="1">
      <alignment/>
      <protection hidden="1" locked="0"/>
    </xf>
    <xf numFmtId="0" fontId="0" fillId="2" borderId="43" xfId="0" applyFont="1" applyFill="1" applyBorder="1" applyAlignment="1" applyProtection="1">
      <alignment horizontal="center"/>
      <protection hidden="1" locked="0"/>
    </xf>
    <xf numFmtId="0" fontId="0" fillId="2" borderId="44" xfId="0" applyFont="1" applyFill="1" applyBorder="1" applyAlignment="1" applyProtection="1">
      <alignment horizontal="center"/>
      <protection hidden="1" locked="0"/>
    </xf>
    <xf numFmtId="43" fontId="0" fillId="2" borderId="0" xfId="0" applyNumberFormat="1" applyFont="1" applyFill="1" applyBorder="1" applyAlignment="1" applyProtection="1">
      <alignment horizontal="center"/>
      <protection hidden="1" locked="0"/>
    </xf>
    <xf numFmtId="2" fontId="0" fillId="2" borderId="2" xfId="0" applyNumberFormat="1" applyFont="1" applyFill="1" applyBorder="1" applyAlignment="1" applyProtection="1">
      <alignment horizontal="center"/>
      <protection hidden="1" locked="0"/>
    </xf>
    <xf numFmtId="0" fontId="0" fillId="2" borderId="2" xfId="0" applyFont="1" applyFill="1" applyBorder="1" applyAlignment="1" applyProtection="1">
      <alignment horizontal="center"/>
      <protection hidden="1" locked="0"/>
    </xf>
    <xf numFmtId="43" fontId="0" fillId="2" borderId="2" xfId="0" applyNumberFormat="1" applyFont="1" applyFill="1" applyBorder="1" applyAlignment="1" applyProtection="1">
      <alignment/>
      <protection hidden="1" locked="0"/>
    </xf>
    <xf numFmtId="43" fontId="0" fillId="2" borderId="4" xfId="0" applyNumberFormat="1" applyFont="1" applyFill="1" applyBorder="1" applyAlignment="1" applyProtection="1">
      <alignment/>
      <protection hidden="1" locked="0"/>
    </xf>
    <xf numFmtId="43" fontId="0" fillId="2" borderId="37" xfId="0" applyNumberFormat="1" applyFont="1" applyFill="1" applyBorder="1" applyAlignment="1" applyProtection="1">
      <alignment horizontal="center"/>
      <protection hidden="1" locked="0"/>
    </xf>
    <xf numFmtId="165" fontId="0" fillId="2" borderId="0" xfId="15" applyNumberFormat="1" applyFont="1" applyFill="1" applyBorder="1" applyAlignment="1" applyProtection="1">
      <alignment/>
      <protection hidden="1" locked="0"/>
    </xf>
    <xf numFmtId="178" fontId="0" fillId="2" borderId="0" xfId="0" applyNumberFormat="1" applyFont="1" applyFill="1" applyBorder="1" applyAlignment="1" applyProtection="1">
      <alignment/>
      <protection hidden="1" locked="0"/>
    </xf>
    <xf numFmtId="0" fontId="0" fillId="2" borderId="1" xfId="0" applyFont="1" applyFill="1" applyBorder="1" applyAlignment="1" applyProtection="1">
      <alignment/>
      <protection hidden="1" locked="0"/>
    </xf>
    <xf numFmtId="0" fontId="15" fillId="2" borderId="0" xfId="0" applyFont="1" applyFill="1" applyBorder="1" applyAlignment="1" applyProtection="1">
      <alignment/>
      <protection hidden="1" locked="0"/>
    </xf>
    <xf numFmtId="14" fontId="3" fillId="3" borderId="51" xfId="0" applyNumberFormat="1" applyFont="1" applyFill="1" applyBorder="1" applyAlignment="1" applyProtection="1">
      <alignment/>
      <protection locked="0"/>
    </xf>
    <xf numFmtId="0" fontId="0" fillId="3" borderId="52" xfId="0" applyFill="1" applyBorder="1" applyAlignment="1" applyProtection="1">
      <alignment/>
      <protection locked="0"/>
    </xf>
    <xf numFmtId="0" fontId="3" fillId="3" borderId="53" xfId="0" applyFont="1" applyFill="1" applyBorder="1" applyAlignment="1" applyProtection="1">
      <alignment/>
      <protection locked="0"/>
    </xf>
    <xf numFmtId="0" fontId="3" fillId="3" borderId="54" xfId="0" applyFont="1" applyFill="1" applyBorder="1" applyAlignment="1" applyProtection="1">
      <alignment horizontal="left"/>
      <protection locked="0"/>
    </xf>
    <xf numFmtId="0" fontId="3" fillId="3" borderId="53" xfId="0" applyFont="1" applyFill="1" applyBorder="1" applyAlignment="1" applyProtection="1">
      <alignment horizontal="left"/>
      <protection locked="0"/>
    </xf>
    <xf numFmtId="14" fontId="3" fillId="3" borderId="55" xfId="0" applyNumberFormat="1" applyFont="1" applyFill="1" applyBorder="1" applyAlignment="1" applyProtection="1">
      <alignment/>
      <protection locked="0"/>
    </xf>
    <xf numFmtId="14" fontId="3" fillId="3" borderId="15" xfId="0" applyNumberFormat="1" applyFont="1" applyFill="1" applyBorder="1" applyAlignment="1" applyProtection="1">
      <alignment horizontal="left"/>
      <protection locked="0"/>
    </xf>
    <xf numFmtId="2" fontId="0" fillId="2" borderId="0" xfId="0" applyNumberFormat="1" applyFont="1" applyFill="1" applyBorder="1" applyAlignment="1" applyProtection="1">
      <alignment horizontal="center"/>
      <protection hidden="1"/>
    </xf>
    <xf numFmtId="0" fontId="0" fillId="2" borderId="56" xfId="0" applyFont="1" applyFill="1" applyBorder="1" applyAlignment="1" applyProtection="1">
      <alignment/>
      <protection hidden="1" locked="0"/>
    </xf>
    <xf numFmtId="165" fontId="0" fillId="2" borderId="57" xfId="0" applyNumberFormat="1" applyFont="1" applyFill="1" applyBorder="1" applyAlignment="1" applyProtection="1">
      <alignment/>
      <protection hidden="1" locked="0"/>
    </xf>
    <xf numFmtId="1" fontId="0" fillId="2" borderId="58" xfId="0" applyNumberFormat="1" applyFont="1" applyFill="1" applyBorder="1" applyAlignment="1" applyProtection="1">
      <alignment/>
      <protection hidden="1" locked="0"/>
    </xf>
    <xf numFmtId="0" fontId="23" fillId="0" borderId="20" xfId="0" applyFont="1" applyBorder="1" applyAlignment="1">
      <alignment/>
    </xf>
    <xf numFmtId="0" fontId="23" fillId="0" borderId="20" xfId="0" applyFont="1" applyBorder="1" applyAlignment="1" applyProtection="1">
      <alignment/>
      <protection/>
    </xf>
    <xf numFmtId="0" fontId="22" fillId="0" borderId="17" xfId="0" applyFont="1" applyBorder="1" applyAlignment="1">
      <alignment horizontal="right"/>
    </xf>
    <xf numFmtId="0" fontId="22" fillId="0" borderId="20" xfId="0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174" fontId="0" fillId="0" borderId="22" xfId="0" applyNumberFormat="1" applyFont="1" applyFill="1" applyBorder="1" applyAlignment="1" applyProtection="1">
      <alignment/>
      <protection/>
    </xf>
    <xf numFmtId="0" fontId="24" fillId="0" borderId="11" xfId="0" applyFont="1" applyFill="1" applyBorder="1" applyAlignment="1" applyProtection="1">
      <alignment/>
      <protection/>
    </xf>
    <xf numFmtId="0" fontId="4" fillId="2" borderId="59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2" borderId="59" xfId="0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FFFFFF"/>
      </font>
      <fill>
        <patternFill>
          <bgColor rgb="FFFFFFFF"/>
        </patternFill>
      </fill>
      <border/>
    </dxf>
    <dxf>
      <font>
        <color auto="1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</xdr:row>
      <xdr:rowOff>85725</xdr:rowOff>
    </xdr:from>
    <xdr:to>
      <xdr:col>1</xdr:col>
      <xdr:colOff>2047875</xdr:colOff>
      <xdr:row>6</xdr:row>
      <xdr:rowOff>161925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52425"/>
          <a:ext cx="20002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30</xdr:row>
      <xdr:rowOff>180975</xdr:rowOff>
    </xdr:from>
    <xdr:to>
      <xdr:col>10</xdr:col>
      <xdr:colOff>914400</xdr:colOff>
      <xdr:row>40</xdr:row>
      <xdr:rowOff>228600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2"/>
        <a:srcRect l="32508" t="41831" r="48695" b="35131"/>
        <a:stretch>
          <a:fillRect/>
        </a:stretch>
      </xdr:blipFill>
      <xdr:spPr>
        <a:xfrm>
          <a:off x="4943475" y="7115175"/>
          <a:ext cx="409575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41</xdr:row>
      <xdr:rowOff>209550</xdr:rowOff>
    </xdr:from>
    <xdr:to>
      <xdr:col>11</xdr:col>
      <xdr:colOff>9525</xdr:colOff>
      <xdr:row>53</xdr:row>
      <xdr:rowOff>190500</xdr:rowOff>
    </xdr:to>
    <xdr:pic>
      <xdr:nvPicPr>
        <xdr:cNvPr id="3" name="Picture 27"/>
        <xdr:cNvPicPr preferRelativeResize="1">
          <a:picLocks noChangeAspect="1"/>
        </xdr:cNvPicPr>
      </xdr:nvPicPr>
      <xdr:blipFill>
        <a:blip r:embed="rId3"/>
        <a:srcRect l="25283" t="26278" r="7090" b="17427"/>
        <a:stretch>
          <a:fillRect/>
        </a:stretch>
      </xdr:blipFill>
      <xdr:spPr>
        <a:xfrm>
          <a:off x="2476500" y="9763125"/>
          <a:ext cx="7058025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im%20Toliver\My%20Documents\ALL%20FILES\TIM%20FILES\Advanced%20Pipe%20Products\ECO-CHAMBER\Competitors\ChamberMaxx\cmaxx_DYODS%20-%20System%201-Unprotect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ormChamber"/>
    </sheetNames>
    <sheetDataSet>
      <sheetData sheetId="0">
        <row r="2">
          <cell r="AR2" t="str">
            <v>enable</v>
          </cell>
          <cell r="AV2">
            <v>7.116</v>
          </cell>
        </row>
        <row r="3">
          <cell r="AR3" t="str">
            <v>disabled</v>
          </cell>
          <cell r="AV3">
            <v>4.7</v>
          </cell>
        </row>
        <row r="4">
          <cell r="AV4">
            <v>30.3</v>
          </cell>
        </row>
        <row r="5">
          <cell r="AR5" t="str">
            <v>showIt</v>
          </cell>
          <cell r="AV5">
            <v>6.928</v>
          </cell>
        </row>
        <row r="6">
          <cell r="AV6">
            <v>7.7</v>
          </cell>
        </row>
        <row r="7">
          <cell r="AV7">
            <v>18</v>
          </cell>
        </row>
        <row r="8">
          <cell r="AV8">
            <v>18</v>
          </cell>
        </row>
        <row r="9">
          <cell r="AV9">
            <v>72</v>
          </cell>
        </row>
        <row r="10">
          <cell r="AV10">
            <v>102.3</v>
          </cell>
        </row>
        <row r="12">
          <cell r="AV12">
            <v>4.94</v>
          </cell>
        </row>
        <row r="13">
          <cell r="AV13">
            <v>3.8560000000000003</v>
          </cell>
        </row>
        <row r="14">
          <cell r="AV14">
            <v>1</v>
          </cell>
        </row>
        <row r="19">
          <cell r="AV19">
            <v>0</v>
          </cell>
        </row>
        <row r="24">
          <cell r="AV24">
            <v>8</v>
          </cell>
        </row>
        <row r="25">
          <cell r="AV25">
            <v>9.64</v>
          </cell>
        </row>
        <row r="27">
          <cell r="AV27">
            <v>193.45999999999998</v>
          </cell>
        </row>
        <row r="28">
          <cell r="AV28">
            <v>2.35</v>
          </cell>
        </row>
        <row r="29">
          <cell r="AV29">
            <v>4.94</v>
          </cell>
        </row>
        <row r="30">
          <cell r="AV30">
            <v>2.35</v>
          </cell>
        </row>
        <row r="31">
          <cell r="AV31">
            <v>5517</v>
          </cell>
        </row>
        <row r="32">
          <cell r="AV32">
            <v>10.78</v>
          </cell>
        </row>
        <row r="33">
          <cell r="AV33">
            <v>512</v>
          </cell>
        </row>
        <row r="34">
          <cell r="AV34">
            <v>72</v>
          </cell>
        </row>
        <row r="35">
          <cell r="AV35">
            <v>3.525</v>
          </cell>
        </row>
        <row r="36">
          <cell r="AV36">
            <v>39.2</v>
          </cell>
        </row>
        <row r="38">
          <cell r="AV38">
            <v>71.5</v>
          </cell>
        </row>
        <row r="41">
          <cell r="AV41">
            <v>1.5</v>
          </cell>
        </row>
        <row r="42">
          <cell r="AV42">
            <v>512.352</v>
          </cell>
        </row>
        <row r="44">
          <cell r="AV4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2">
          <cell r="F22">
            <v>10000</v>
          </cell>
        </row>
        <row r="23">
          <cell r="F23">
            <v>5</v>
          </cell>
        </row>
        <row r="24">
          <cell r="F24">
            <v>100</v>
          </cell>
        </row>
        <row r="25">
          <cell r="F25" t="str">
            <v>Yes</v>
          </cell>
        </row>
        <row r="26">
          <cell r="F26">
            <v>6</v>
          </cell>
        </row>
        <row r="27">
          <cell r="F27">
            <v>6</v>
          </cell>
        </row>
        <row r="28">
          <cell r="F28">
            <v>40</v>
          </cell>
        </row>
        <row r="30">
          <cell r="I30" t="str">
            <v>Additional Units Required  =   0</v>
          </cell>
        </row>
        <row r="32">
          <cell r="E32">
            <v>3568.0493226666663</v>
          </cell>
          <cell r="J32">
            <v>7</v>
          </cell>
          <cell r="K32">
            <v>7</v>
          </cell>
          <cell r="L32">
            <v>7</v>
          </cell>
          <cell r="M32">
            <v>7</v>
          </cell>
          <cell r="N32">
            <v>7</v>
          </cell>
          <cell r="O32">
            <v>6</v>
          </cell>
          <cell r="P32">
            <v>6</v>
          </cell>
          <cell r="Q32">
            <v>6</v>
          </cell>
          <cell r="R32">
            <v>6</v>
          </cell>
          <cell r="S32">
            <v>6</v>
          </cell>
          <cell r="T32">
            <v>6</v>
          </cell>
          <cell r="U32">
            <v>6</v>
          </cell>
          <cell r="V32">
            <v>6</v>
          </cell>
          <cell r="W32">
            <v>6</v>
          </cell>
          <cell r="X32">
            <v>6</v>
          </cell>
          <cell r="Y32">
            <v>6</v>
          </cell>
          <cell r="Z32">
            <v>6</v>
          </cell>
          <cell r="AA32">
            <v>6</v>
          </cell>
          <cell r="AB32">
            <v>6</v>
          </cell>
          <cell r="AC32">
            <v>6</v>
          </cell>
        </row>
        <row r="33">
          <cell r="E33">
            <v>2320.533012</v>
          </cell>
        </row>
        <row r="34">
          <cell r="E34">
            <v>5888.582334666666</v>
          </cell>
        </row>
        <row r="46">
          <cell r="E46">
            <v>570.9407407407408</v>
          </cell>
        </row>
        <row r="47">
          <cell r="E47">
            <v>214.8641677777778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573"/>
  <sheetViews>
    <sheetView showGridLines="0" tabSelected="1" zoomScaleSheetLayoutView="100" workbookViewId="0" topLeftCell="A16">
      <selection activeCell="J5" sqref="J4:J5"/>
    </sheetView>
  </sheetViews>
  <sheetFormatPr defaultColWidth="9.140625" defaultRowHeight="12.75"/>
  <cols>
    <col min="1" max="1" width="1.421875" style="11" customWidth="1"/>
    <col min="2" max="2" width="33.8515625" style="0" customWidth="1"/>
    <col min="4" max="4" width="4.57421875" style="0" customWidth="1"/>
    <col min="5" max="5" width="12.421875" style="0" customWidth="1"/>
    <col min="6" max="6" width="9.7109375" style="0" customWidth="1"/>
    <col min="7" max="7" width="1.421875" style="0" customWidth="1"/>
    <col min="8" max="8" width="25.8515625" style="0" customWidth="1"/>
    <col min="9" max="9" width="10.28125" style="0" customWidth="1"/>
    <col min="10" max="10" width="13.140625" style="0" customWidth="1"/>
    <col min="11" max="11" width="21.00390625" style="0" customWidth="1"/>
    <col min="12" max="12" width="1.421875" style="11" customWidth="1"/>
    <col min="13" max="13" width="5.7109375" style="28" customWidth="1"/>
    <col min="14" max="18" width="12.7109375" style="154" hidden="1" customWidth="1"/>
    <col min="19" max="19" width="0.42578125" style="38" customWidth="1"/>
    <col min="20" max="22" width="12.7109375" style="37" customWidth="1"/>
    <col min="23" max="25" width="9.140625" style="27" customWidth="1"/>
    <col min="26" max="86" width="9.140625" style="11" customWidth="1"/>
  </cols>
  <sheetData>
    <row r="1" spans="2:11" ht="13.5" thickBot="1"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8" ht="7.5" customHeight="1" thickBot="1" thickTop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  <c r="N2" s="155"/>
      <c r="O2" s="156"/>
      <c r="P2" s="157"/>
      <c r="Q2" s="157"/>
      <c r="R2" s="158"/>
    </row>
    <row r="3" spans="1:18" ht="18.75" customHeight="1" thickTop="1">
      <c r="A3" s="93"/>
      <c r="B3" s="63"/>
      <c r="C3" s="221" t="s">
        <v>98</v>
      </c>
      <c r="D3" s="145"/>
      <c r="E3" s="145"/>
      <c r="F3" s="146"/>
      <c r="G3" s="59"/>
      <c r="H3" s="215" t="s">
        <v>63</v>
      </c>
      <c r="I3" s="202"/>
      <c r="J3" s="202">
        <v>39816</v>
      </c>
      <c r="K3" s="203"/>
      <c r="L3" s="50"/>
      <c r="M3" s="29"/>
      <c r="N3" s="159" t="s">
        <v>51</v>
      </c>
      <c r="O3" s="160"/>
      <c r="P3" s="161"/>
      <c r="Q3" s="161" t="s">
        <v>52</v>
      </c>
      <c r="R3" s="162"/>
    </row>
    <row r="4" spans="1:18" ht="18.75" customHeight="1">
      <c r="A4" s="93"/>
      <c r="B4" s="69"/>
      <c r="C4" s="218" t="s">
        <v>112</v>
      </c>
      <c r="D4" s="147"/>
      <c r="E4" s="147"/>
      <c r="F4" s="148"/>
      <c r="G4" s="59"/>
      <c r="H4" s="216" t="s">
        <v>121</v>
      </c>
      <c r="I4" s="204" t="s">
        <v>116</v>
      </c>
      <c r="J4" s="204"/>
      <c r="K4" s="205"/>
      <c r="L4" s="50"/>
      <c r="M4" s="29"/>
      <c r="N4" s="163" t="s">
        <v>1</v>
      </c>
      <c r="O4" s="164">
        <v>3</v>
      </c>
      <c r="Q4" s="165" t="s">
        <v>20</v>
      </c>
      <c r="R4" s="166">
        <v>2</v>
      </c>
    </row>
    <row r="5" spans="1:18" ht="18.75" customHeight="1">
      <c r="A5" s="93"/>
      <c r="B5" s="69"/>
      <c r="C5" s="219" t="s">
        <v>110</v>
      </c>
      <c r="D5" s="149"/>
      <c r="E5" s="149"/>
      <c r="F5" s="150"/>
      <c r="G5" s="59"/>
      <c r="H5" s="216" t="s">
        <v>122</v>
      </c>
      <c r="I5" s="204" t="s">
        <v>117</v>
      </c>
      <c r="J5" s="204"/>
      <c r="K5" s="205" t="s">
        <v>118</v>
      </c>
      <c r="L5" s="50"/>
      <c r="M5" s="29"/>
      <c r="N5" s="163" t="s">
        <v>2</v>
      </c>
      <c r="O5" s="164">
        <v>3</v>
      </c>
      <c r="Q5" s="165" t="s">
        <v>24</v>
      </c>
      <c r="R5" s="166">
        <v>1</v>
      </c>
    </row>
    <row r="6" spans="1:18" ht="18.75" customHeight="1" thickBot="1">
      <c r="A6" s="93"/>
      <c r="B6" s="69"/>
      <c r="C6" s="218" t="s">
        <v>111</v>
      </c>
      <c r="D6" s="147"/>
      <c r="E6" s="147"/>
      <c r="F6" s="148"/>
      <c r="G6" s="59"/>
      <c r="H6" s="216" t="s">
        <v>64</v>
      </c>
      <c r="I6" s="206" t="s">
        <v>124</v>
      </c>
      <c r="J6" s="204"/>
      <c r="K6" s="205"/>
      <c r="L6" s="50"/>
      <c r="M6" s="29"/>
      <c r="N6" s="167" t="s">
        <v>3</v>
      </c>
      <c r="O6" s="168"/>
      <c r="P6" s="169"/>
      <c r="Q6" s="170"/>
      <c r="R6" s="171"/>
    </row>
    <row r="7" spans="1:13" ht="18.75" customHeight="1" thickBot="1">
      <c r="A7" s="93"/>
      <c r="B7" s="71"/>
      <c r="C7" s="220" t="s">
        <v>114</v>
      </c>
      <c r="D7" s="151"/>
      <c r="E7" s="151"/>
      <c r="F7" s="152"/>
      <c r="G7" s="60"/>
      <c r="H7" s="217" t="s">
        <v>123</v>
      </c>
      <c r="I7" s="204" t="s">
        <v>125</v>
      </c>
      <c r="J7" s="207"/>
      <c r="K7" s="208" t="s">
        <v>126</v>
      </c>
      <c r="L7" s="51"/>
      <c r="M7" s="30"/>
    </row>
    <row r="8" spans="1:19" ht="17.25" thickBot="1" thickTop="1">
      <c r="A8" s="93"/>
      <c r="B8" s="222" t="s">
        <v>23</v>
      </c>
      <c r="C8" s="222"/>
      <c r="D8" s="222"/>
      <c r="E8" s="222"/>
      <c r="F8" s="222"/>
      <c r="G8" s="43"/>
      <c r="H8" s="222" t="s">
        <v>29</v>
      </c>
      <c r="I8" s="222"/>
      <c r="J8" s="222"/>
      <c r="K8" s="222"/>
      <c r="L8" s="52"/>
      <c r="M8" s="31"/>
      <c r="N8" s="172" t="s">
        <v>0</v>
      </c>
      <c r="O8" s="173"/>
      <c r="P8" s="173"/>
      <c r="Q8" s="173"/>
      <c r="R8" s="174"/>
      <c r="S8" s="39"/>
    </row>
    <row r="9" spans="1:19" ht="18.75" customHeight="1" thickBot="1" thickTop="1">
      <c r="A9" s="93"/>
      <c r="B9" s="63" t="s">
        <v>21</v>
      </c>
      <c r="C9" s="133"/>
      <c r="D9" s="133"/>
      <c r="E9" s="65">
        <v>10000</v>
      </c>
      <c r="F9" s="134" t="s">
        <v>8</v>
      </c>
      <c r="G9" s="61"/>
      <c r="H9" s="95"/>
      <c r="I9" s="96"/>
      <c r="J9" s="96"/>
      <c r="K9" s="97"/>
      <c r="L9" s="53"/>
      <c r="N9" s="175"/>
      <c r="O9" s="176" t="s">
        <v>1</v>
      </c>
      <c r="P9" s="176" t="s">
        <v>2</v>
      </c>
      <c r="Q9" s="176" t="s">
        <v>3</v>
      </c>
      <c r="R9" s="177"/>
      <c r="S9" s="39"/>
    </row>
    <row r="10" spans="1:19" ht="18.75" customHeight="1" thickBot="1">
      <c r="A10" s="93"/>
      <c r="B10" s="67" t="s">
        <v>14</v>
      </c>
      <c r="C10" s="135"/>
      <c r="D10" s="135"/>
      <c r="E10" s="135">
        <v>11000</v>
      </c>
      <c r="F10" s="136"/>
      <c r="G10" s="62"/>
      <c r="H10" s="98" t="str">
        <f>"Number of "&amp;O20&amp;" Chambers ="</f>
        <v>Number of ECO-3052 Chambers =</v>
      </c>
      <c r="I10" s="99"/>
      <c r="J10" s="42">
        <f>ROUNDUP((E9-J16-J15)/R12,0)</f>
        <v>184</v>
      </c>
      <c r="K10" s="100" t="s">
        <v>35</v>
      </c>
      <c r="L10" s="53"/>
      <c r="N10" s="175" t="s">
        <v>12</v>
      </c>
      <c r="O10" s="178">
        <f>((O25/1.4)*27*$E$11)+21.077</f>
        <v>24.880528571428574</v>
      </c>
      <c r="P10" s="178">
        <f>((P25/1.4)*27*$E$11)+21.077</f>
        <v>25.988878571428575</v>
      </c>
      <c r="Q10" s="178">
        <f>((Q25/1.4)*27*$E$11)+21.077</f>
        <v>27.096457142857144</v>
      </c>
      <c r="R10" s="179" t="b">
        <f>IF($O$4=2,IF($O$5=2,O10,IF($O$5=3,P10,IF($O$5=4,Q10,""))))</f>
        <v>0</v>
      </c>
      <c r="S10" s="39"/>
    </row>
    <row r="11" spans="1:19" ht="18.75" customHeight="1" thickBot="1">
      <c r="A11" s="93"/>
      <c r="B11" s="67" t="s">
        <v>9</v>
      </c>
      <c r="C11" s="137"/>
      <c r="D11" s="137"/>
      <c r="E11" s="138">
        <v>0.1</v>
      </c>
      <c r="F11" s="136"/>
      <c r="G11" s="62"/>
      <c r="H11" s="101" t="str">
        <f>IF(E14&lt;18,"WARNING MINIMUM CONVER FOR H-20 LIVE LOAD IS 18-INCHES",IF(E14&gt;96,"WARNING MAXIMUM ALLOWABLE COVER 96 INCHES"," "))</f>
        <v> </v>
      </c>
      <c r="I11" s="3"/>
      <c r="J11" s="3"/>
      <c r="K11" s="68"/>
      <c r="L11" s="53"/>
      <c r="N11" s="175" t="s">
        <v>13</v>
      </c>
      <c r="O11" s="180">
        <f>(($O$26/1.4)*27*$E$11)+46.62</f>
        <v>52.473214285714285</v>
      </c>
      <c r="P11" s="180">
        <f>(($P$26/1.4)*27*$E$11)+46.62</f>
        <v>53.96882142857143</v>
      </c>
      <c r="Q11" s="180">
        <f>(($Q$26/1.4)*27*$E$11)+46.62</f>
        <v>55.44282857142857</v>
      </c>
      <c r="R11" s="177">
        <f>IF($O$4=3,IF($O$5=2,O11,IF($O$5=3,P11,IF($O$5=4,Q11," "))))</f>
        <v>53.96882142857143</v>
      </c>
      <c r="S11" s="39"/>
    </row>
    <row r="12" spans="1:19" ht="18.75" customHeight="1" thickBot="1">
      <c r="A12" s="93"/>
      <c r="B12" s="67" t="s">
        <v>4</v>
      </c>
      <c r="C12" s="137"/>
      <c r="D12" s="137"/>
      <c r="E12" s="139"/>
      <c r="F12" s="136"/>
      <c r="G12" s="62"/>
      <c r="H12" s="102" t="s">
        <v>73</v>
      </c>
      <c r="I12" s="103"/>
      <c r="J12" s="104" t="s">
        <v>74</v>
      </c>
      <c r="K12" s="105"/>
      <c r="L12" s="53"/>
      <c r="N12" s="181" t="s">
        <v>0</v>
      </c>
      <c r="O12" s="182"/>
      <c r="P12" s="182"/>
      <c r="Q12" s="182"/>
      <c r="R12" s="183">
        <f>IF(R10=FALSE,R11,R10)</f>
        <v>53.96882142857143</v>
      </c>
      <c r="S12" s="39"/>
    </row>
    <row r="13" spans="1:19" ht="18.75" customHeight="1" thickBot="1">
      <c r="A13" s="93"/>
      <c r="B13" s="67" t="s">
        <v>25</v>
      </c>
      <c r="C13" s="137"/>
      <c r="D13" s="137"/>
      <c r="E13" s="94">
        <v>75</v>
      </c>
      <c r="F13" s="136" t="s">
        <v>26</v>
      </c>
      <c r="G13" s="62"/>
      <c r="H13" s="106" t="s">
        <v>31</v>
      </c>
      <c r="I13" s="3"/>
      <c r="J13" s="107">
        <f>IF(O4=2,(J10*21.077),IF(O4=3,(J10*46.6)))</f>
        <v>8574.4</v>
      </c>
      <c r="K13" s="68" t="s">
        <v>8</v>
      </c>
      <c r="L13" s="53"/>
      <c r="N13" s="184" t="s">
        <v>22</v>
      </c>
      <c r="O13" s="185">
        <v>6</v>
      </c>
      <c r="P13" s="185">
        <v>12</v>
      </c>
      <c r="Q13" s="185">
        <v>18</v>
      </c>
      <c r="R13" s="186">
        <f>IF(O5=2,O13,IF(O5=3,P13,Q13))</f>
        <v>12</v>
      </c>
      <c r="S13" s="39"/>
    </row>
    <row r="14" spans="1:19" ht="18.75" customHeight="1" thickBot="1">
      <c r="A14" s="93"/>
      <c r="B14" s="69" t="s">
        <v>103</v>
      </c>
      <c r="C14" s="137"/>
      <c r="D14" s="137"/>
      <c r="E14" s="94">
        <v>18</v>
      </c>
      <c r="F14" s="136" t="s">
        <v>10</v>
      </c>
      <c r="G14" s="62"/>
      <c r="H14" s="108" t="s">
        <v>32</v>
      </c>
      <c r="I14" s="3"/>
      <c r="J14" s="107">
        <f>IF(O4=2,((R25/1.4)*27*E11),IF(O4=3,((R26/1.4)*27)*E11,0))</f>
        <v>1352.1831428571431</v>
      </c>
      <c r="K14" s="68" t="s">
        <v>8</v>
      </c>
      <c r="L14" s="53"/>
      <c r="N14" s="181" t="s">
        <v>41</v>
      </c>
      <c r="O14" s="169">
        <f>(IF(O4=2,26,IF(O4=3,36.6,0)))/12</f>
        <v>3.0500000000000003</v>
      </c>
      <c r="P14" s="169">
        <f>R13/12</f>
        <v>1</v>
      </c>
      <c r="Q14" s="187">
        <f>(IF(O4=2,9,(IF(O4=3,9.5,0))))/12</f>
        <v>0.7916666666666666</v>
      </c>
      <c r="R14" s="188">
        <f>(O14+P14)*Q14</f>
        <v>3.2062500000000003</v>
      </c>
      <c r="S14" s="39"/>
    </row>
    <row r="15" spans="1:19" ht="18.75" customHeight="1" thickBot="1">
      <c r="A15" s="93"/>
      <c r="B15" s="70" t="s">
        <v>28</v>
      </c>
      <c r="C15" s="137"/>
      <c r="D15" s="137"/>
      <c r="E15" s="153"/>
      <c r="F15" s="140"/>
      <c r="G15" s="62"/>
      <c r="H15" s="108" t="s">
        <v>34</v>
      </c>
      <c r="I15" s="3"/>
      <c r="J15" s="109">
        <f>IF(R5=1,(R18*R14)*E11,0)</f>
        <v>95.70649837500001</v>
      </c>
      <c r="K15" s="110" t="str">
        <f>IF(R$5=1,"CF","")</f>
        <v>CF</v>
      </c>
      <c r="L15" s="53"/>
      <c r="O15" s="176"/>
      <c r="P15" s="176"/>
      <c r="Q15" s="176"/>
      <c r="R15" s="164"/>
      <c r="S15" s="39"/>
    </row>
    <row r="16" spans="1:19" ht="18.75" customHeight="1">
      <c r="A16" s="93"/>
      <c r="B16" s="70" t="s">
        <v>27</v>
      </c>
      <c r="C16" s="141"/>
      <c r="D16" s="141"/>
      <c r="E16" s="7"/>
      <c r="F16" s="136"/>
      <c r="G16" s="62"/>
      <c r="H16" s="111" t="s">
        <v>33</v>
      </c>
      <c r="I16" s="3"/>
      <c r="J16" s="112">
        <f>IF(R4=1,((PI()*(E17/2)^2)/144*E18)+((1.4*E20*(PI()*(E19/2)^2))/144),0)</f>
        <v>0</v>
      </c>
      <c r="K16" s="113">
        <f>IF(R$4=1,"CF","")</f>
      </c>
      <c r="L16" s="54"/>
      <c r="M16" s="32"/>
      <c r="N16" s="189" t="s">
        <v>46</v>
      </c>
      <c r="O16" s="190"/>
      <c r="P16" s="190"/>
      <c r="Q16" s="190"/>
      <c r="R16" s="191" t="s">
        <v>78</v>
      </c>
      <c r="S16" s="39"/>
    </row>
    <row r="17" spans="1:19" ht="18.75" customHeight="1">
      <c r="A17" s="93"/>
      <c r="B17" s="70">
        <f>IF(R$4=1,("Diameter of Header"),(""))</f>
      </c>
      <c r="C17" s="137"/>
      <c r="D17" s="137"/>
      <c r="E17" s="12">
        <v>15</v>
      </c>
      <c r="F17" s="140">
        <f>IF(R$4=1,("Inches"),(""))</f>
      </c>
      <c r="G17" s="62"/>
      <c r="H17" s="114" t="s">
        <v>30</v>
      </c>
      <c r="I17" s="115"/>
      <c r="J17" s="116">
        <f>SUM(J13:J16)</f>
        <v>10022.289641232144</v>
      </c>
      <c r="K17" s="117" t="s">
        <v>8</v>
      </c>
      <c r="L17" s="54"/>
      <c r="M17" s="32"/>
      <c r="N17" s="175" t="s">
        <v>39</v>
      </c>
      <c r="O17" s="178">
        <f>ROUNDDOWN($E$13/(IF(O$4=2,3.5,(IF(O$4=3,4.75,0)))),0)</f>
        <v>15</v>
      </c>
      <c r="P17" s="176"/>
      <c r="Q17" s="192">
        <f>ROUND((E9-J16)/R12,0)</f>
        <v>185</v>
      </c>
      <c r="R17" s="177"/>
      <c r="S17" s="39">
        <f>I20*2+J20*2</f>
        <v>307</v>
      </c>
    </row>
    <row r="18" spans="1:19" ht="18.75" customHeight="1" thickBot="1">
      <c r="A18" s="93"/>
      <c r="B18" s="69" t="str">
        <f>IF(R$4=1,"Enter length of header"," ")</f>
        <v> </v>
      </c>
      <c r="C18" s="142"/>
      <c r="D18" s="142"/>
      <c r="E18" s="12">
        <v>65</v>
      </c>
      <c r="F18" s="140">
        <f>IF(R$4=1,("Feet"),(""))</f>
      </c>
      <c r="G18" s="62"/>
      <c r="H18" s="106"/>
      <c r="I18" s="3"/>
      <c r="J18" s="3"/>
      <c r="K18" s="68"/>
      <c r="L18" s="54"/>
      <c r="M18" s="32"/>
      <c r="N18" s="181" t="s">
        <v>40</v>
      </c>
      <c r="O18" s="193">
        <f>ROUNDUP(J10/O17,0)</f>
        <v>13</v>
      </c>
      <c r="P18" s="194"/>
      <c r="Q18" s="195">
        <f>ROUND(Q17/O17,0)</f>
        <v>12</v>
      </c>
      <c r="R18" s="196">
        <f>2*I21+(IF(O4=2,(((Q18-2)*6.33)+(2*6.875))*2,((((Q18-2)*6.25)+(2*6.9583))*2)))</f>
        <v>298.4998</v>
      </c>
      <c r="S18" s="39"/>
    </row>
    <row r="19" spans="1:19" ht="18.75" customHeight="1">
      <c r="A19" s="93"/>
      <c r="B19" s="70">
        <f>IF(R$4=1,("Diameter of Laterals"),(""))</f>
      </c>
      <c r="C19" s="137"/>
      <c r="D19" s="137"/>
      <c r="E19" s="12">
        <v>15</v>
      </c>
      <c r="F19" s="140">
        <f>IF(R$4=1,("Inches"),(""))</f>
      </c>
      <c r="G19" s="62"/>
      <c r="H19" s="118" t="s">
        <v>115</v>
      </c>
      <c r="I19" s="119" t="s">
        <v>36</v>
      </c>
      <c r="J19" s="119" t="s">
        <v>19</v>
      </c>
      <c r="K19" s="120" t="s">
        <v>113</v>
      </c>
      <c r="L19" s="54"/>
      <c r="M19" s="32"/>
      <c r="N19" s="154" t="s">
        <v>79</v>
      </c>
      <c r="O19" s="176"/>
      <c r="P19" s="176"/>
      <c r="Q19" s="192">
        <f>P31/I21</f>
        <v>78.7551847849816</v>
      </c>
      <c r="R19" s="197">
        <f>I21*2+Q19*2</f>
        <v>303.17696956996315</v>
      </c>
      <c r="S19" s="39"/>
    </row>
    <row r="20" spans="1:19" ht="18.75" customHeight="1">
      <c r="A20" s="93"/>
      <c r="B20" s="70">
        <f>IF(R$4=1,("Number of Laterals"),(""))</f>
      </c>
      <c r="C20" s="137"/>
      <c r="D20" s="137"/>
      <c r="E20" s="12">
        <v>8</v>
      </c>
      <c r="F20" s="140">
        <f>IF(R$4=1,("Laterals"),(""))</f>
      </c>
      <c r="G20" s="62"/>
      <c r="H20" s="121" t="s">
        <v>37</v>
      </c>
      <c r="I20" s="122">
        <f>O17*IF(O4=2,3.5,4.75)-(IF(O4=2,0.5,0.4167))</f>
        <v>70.8333</v>
      </c>
      <c r="J20" s="122">
        <f>O18*(IF(O4=2,6.333,IF(O4=3,6.25,0)))+(IF(O4=2,1.25,IF(O4=3,1.4167,0)))</f>
        <v>82.6667</v>
      </c>
      <c r="K20" s="123">
        <f>I20*J20</f>
        <v>5855.55516111</v>
      </c>
      <c r="L20" s="54"/>
      <c r="M20" s="32"/>
      <c r="N20" s="154" t="s">
        <v>99</v>
      </c>
      <c r="O20" s="176" t="str">
        <f>IF(O4=2,N10,N11)</f>
        <v>ECO-3052</v>
      </c>
      <c r="P20" s="176"/>
      <c r="Q20" s="176"/>
      <c r="R20" s="164"/>
      <c r="S20" s="39"/>
    </row>
    <row r="21" spans="1:19" ht="18.75" customHeight="1" thickBot="1">
      <c r="A21" s="93"/>
      <c r="B21" s="71"/>
      <c r="C21" s="143"/>
      <c r="D21" s="143"/>
      <c r="E21" s="143"/>
      <c r="F21" s="144"/>
      <c r="G21" s="62"/>
      <c r="H21" s="124" t="s">
        <v>38</v>
      </c>
      <c r="I21" s="125">
        <f>I20+IF(O4=2,2,2)</f>
        <v>72.8333</v>
      </c>
      <c r="J21" s="126">
        <f>J20+2</f>
        <v>84.6667</v>
      </c>
      <c r="K21" s="127">
        <f>I21*J21</f>
        <v>6166.55516111</v>
      </c>
      <c r="L21" s="54"/>
      <c r="M21" s="32"/>
      <c r="O21" s="176"/>
      <c r="P21" s="176"/>
      <c r="Q21" s="176"/>
      <c r="R21" s="164"/>
      <c r="S21" s="39"/>
    </row>
    <row r="22" spans="1:19" ht="20.25" customHeight="1" thickBot="1" thickTop="1">
      <c r="A22" s="93"/>
      <c r="B22" s="222" t="s">
        <v>92</v>
      </c>
      <c r="C22" s="222"/>
      <c r="D22" s="222"/>
      <c r="E22" s="222"/>
      <c r="F22" s="222"/>
      <c r="G22" s="43"/>
      <c r="H22" s="228" t="s">
        <v>42</v>
      </c>
      <c r="I22" s="228"/>
      <c r="J22" s="228"/>
      <c r="K22" s="228"/>
      <c r="L22" s="52"/>
      <c r="M22" s="31"/>
      <c r="N22" s="172" t="s">
        <v>5</v>
      </c>
      <c r="O22" s="190"/>
      <c r="P22" s="190"/>
      <c r="Q22" s="190"/>
      <c r="R22" s="191"/>
      <c r="S22" s="39"/>
    </row>
    <row r="23" spans="1:19" ht="18.75" customHeight="1" thickTop="1">
      <c r="A23" s="93"/>
      <c r="B23" s="75" t="s">
        <v>102</v>
      </c>
      <c r="C23" s="76">
        <f>J10-(2*O17)</f>
        <v>154</v>
      </c>
      <c r="D23" s="76" t="str">
        <f>IF(O4=2,"Chambers (6'-4)","Chambers (6'-3)")</f>
        <v>Chambers (6'-3)</v>
      </c>
      <c r="E23" s="76"/>
      <c r="F23" s="77"/>
      <c r="G23" s="61"/>
      <c r="H23" s="95" t="s">
        <v>45</v>
      </c>
      <c r="I23" s="84">
        <f>(J10*O42)+O43</f>
        <v>1064.2065676080247</v>
      </c>
      <c r="J23" s="128" t="s">
        <v>17</v>
      </c>
      <c r="K23" s="97"/>
      <c r="L23" s="53"/>
      <c r="N23" s="175"/>
      <c r="O23" s="176"/>
      <c r="P23" s="176"/>
      <c r="Q23" s="176"/>
      <c r="R23" s="177"/>
      <c r="S23" s="39"/>
    </row>
    <row r="24" spans="1:19" ht="18.75" customHeight="1">
      <c r="A24" s="93"/>
      <c r="B24" s="78" t="s">
        <v>101</v>
      </c>
      <c r="C24" s="19">
        <f>O17</f>
        <v>15</v>
      </c>
      <c r="D24" s="10" t="str">
        <f>IF($O$4=2,"Chambers (~6'-10.5)","Chambers (~6'-11.5)")</f>
        <v>Chambers (~6'-11.5)</v>
      </c>
      <c r="E24" s="1"/>
      <c r="F24" s="79"/>
      <c r="G24" s="62"/>
      <c r="H24" s="106" t="s">
        <v>43</v>
      </c>
      <c r="I24" s="21">
        <f>I25*0.7143</f>
        <v>526.51053</v>
      </c>
      <c r="J24" s="129" t="s">
        <v>17</v>
      </c>
      <c r="K24" s="68"/>
      <c r="L24" s="53"/>
      <c r="N24" s="175"/>
      <c r="O24" s="176" t="s">
        <v>1</v>
      </c>
      <c r="P24" s="176" t="s">
        <v>2</v>
      </c>
      <c r="Q24" s="176" t="s">
        <v>3</v>
      </c>
      <c r="R24" s="177"/>
      <c r="S24" s="39"/>
    </row>
    <row r="25" spans="1:19" ht="18.75" customHeight="1">
      <c r="A25" s="93"/>
      <c r="B25" s="78" t="s">
        <v>100</v>
      </c>
      <c r="C25" s="19">
        <f>O17</f>
        <v>15</v>
      </c>
      <c r="D25" s="10" t="str">
        <f>IF($O$4=2,"Chambers (~6'-10.5)","Chambers (~6'-11.5)")</f>
        <v>Chambers (~6'-11.5)</v>
      </c>
      <c r="E25" s="1"/>
      <c r="F25" s="79"/>
      <c r="G25" s="62"/>
      <c r="H25" s="108" t="s">
        <v>43</v>
      </c>
      <c r="I25" s="18">
        <f>ROUNDUP(IF(R25=FALSE,R26,R25),0)*1.05</f>
        <v>737.1</v>
      </c>
      <c r="J25" s="129" t="s">
        <v>47</v>
      </c>
      <c r="K25" s="68"/>
      <c r="L25" s="55"/>
      <c r="M25" s="33"/>
      <c r="N25" s="175" t="s">
        <v>11</v>
      </c>
      <c r="O25" s="176">
        <v>1.9722</v>
      </c>
      <c r="P25" s="176">
        <v>2.5469</v>
      </c>
      <c r="Q25" s="176">
        <v>3.1212</v>
      </c>
      <c r="R25" s="179" t="b">
        <f>IF($O$4=2,IF($O$5=2,O25*J10*1,IF($O$5=3,P25*J10*1,IF($O$5=4,Q25*J10*1,""))))</f>
        <v>0</v>
      </c>
      <c r="S25" s="39"/>
    </row>
    <row r="26" spans="1:19" ht="18.75" customHeight="1" thickBot="1">
      <c r="A26" s="93"/>
      <c r="B26" s="78" t="s">
        <v>44</v>
      </c>
      <c r="C26" s="41">
        <f>2*E13</f>
        <v>150</v>
      </c>
      <c r="D26" s="10" t="s">
        <v>49</v>
      </c>
      <c r="E26" s="1"/>
      <c r="F26" s="79"/>
      <c r="G26" s="62"/>
      <c r="H26" s="106"/>
      <c r="I26" s="3"/>
      <c r="J26" s="3"/>
      <c r="K26" s="68"/>
      <c r="L26" s="53"/>
      <c r="N26" s="181" t="s">
        <v>15</v>
      </c>
      <c r="O26" s="182">
        <v>3.035</v>
      </c>
      <c r="P26" s="182">
        <v>3.8105</v>
      </c>
      <c r="Q26" s="182">
        <v>4.5748</v>
      </c>
      <c r="R26" s="183">
        <f>IF($O$4=3,IF($O$5=2,O26*J10,IF($O$5=3,P26*J10,IF($O$5=4,Q26*J10,""))))</f>
        <v>701.1320000000001</v>
      </c>
      <c r="S26" s="39"/>
    </row>
    <row r="27" spans="1:19" ht="18.75" customHeight="1">
      <c r="A27" s="93"/>
      <c r="B27" s="78" t="s">
        <v>104</v>
      </c>
      <c r="C27" s="20">
        <f>ROUNDUP((P31*2.5*1.1)/9,0)</f>
        <v>1753</v>
      </c>
      <c r="D27" s="10" t="s">
        <v>48</v>
      </c>
      <c r="E27" s="1"/>
      <c r="F27" s="79"/>
      <c r="G27" s="62"/>
      <c r="H27" s="214" t="s">
        <v>75</v>
      </c>
      <c r="I27" s="3"/>
      <c r="J27" s="3"/>
      <c r="K27" s="68"/>
      <c r="L27" s="53"/>
      <c r="O27" s="176"/>
      <c r="P27" s="176"/>
      <c r="Q27" s="176"/>
      <c r="R27" s="164"/>
      <c r="S27" s="39"/>
    </row>
    <row r="28" spans="1:25" ht="18.75" customHeight="1">
      <c r="A28" s="93"/>
      <c r="B28" s="80" t="s">
        <v>97</v>
      </c>
      <c r="C28" s="6">
        <f>ROUNDUP(J20,0)</f>
        <v>83</v>
      </c>
      <c r="D28" s="1" t="s">
        <v>49</v>
      </c>
      <c r="E28" s="1"/>
      <c r="F28" s="79"/>
      <c r="G28" s="62"/>
      <c r="H28" s="214" t="s">
        <v>105</v>
      </c>
      <c r="I28" s="3"/>
      <c r="J28" s="3"/>
      <c r="K28" s="68"/>
      <c r="L28" s="53"/>
      <c r="N28" s="176"/>
      <c r="O28" s="176"/>
      <c r="P28" s="176"/>
      <c r="Q28" s="164"/>
      <c r="S28" s="37"/>
      <c r="V28" s="27"/>
      <c r="Y28" s="11"/>
    </row>
    <row r="29" spans="1:19" ht="18.75" customHeight="1" thickBot="1">
      <c r="A29" s="93"/>
      <c r="B29" s="81" t="s">
        <v>106</v>
      </c>
      <c r="C29" s="82">
        <f>J10/(IF(O4=2,700,(IF(O4=3,420,0))))</f>
        <v>0.4380952380952381</v>
      </c>
      <c r="D29" s="83" t="s">
        <v>50</v>
      </c>
      <c r="E29" s="72"/>
      <c r="F29" s="73"/>
      <c r="G29" s="62"/>
      <c r="H29" s="130"/>
      <c r="I29" s="131"/>
      <c r="J29" s="131"/>
      <c r="K29" s="132"/>
      <c r="L29" s="53"/>
      <c r="O29" s="176"/>
      <c r="P29" s="176"/>
      <c r="Q29" s="176"/>
      <c r="R29" s="164"/>
      <c r="S29" s="39"/>
    </row>
    <row r="30" spans="1:19" ht="18.75" customHeight="1" thickBot="1" thickTop="1">
      <c r="A30" s="93"/>
      <c r="B30" s="223" t="s">
        <v>93</v>
      </c>
      <c r="C30" s="223"/>
      <c r="D30" s="223"/>
      <c r="E30" s="223"/>
      <c r="F30" s="223"/>
      <c r="G30" s="223"/>
      <c r="H30" s="223"/>
      <c r="I30" s="223"/>
      <c r="J30" s="223"/>
      <c r="K30" s="223"/>
      <c r="L30" s="52"/>
      <c r="M30" s="31"/>
      <c r="N30" s="184" t="s">
        <v>6</v>
      </c>
      <c r="O30" s="185"/>
      <c r="P30" s="185"/>
      <c r="Q30" s="185"/>
      <c r="R30" s="186"/>
      <c r="S30" s="39"/>
    </row>
    <row r="31" spans="1:19" ht="18.75" customHeight="1" thickBot="1" thickTop="1">
      <c r="A31" s="93"/>
      <c r="B31" s="63"/>
      <c r="C31" s="64"/>
      <c r="D31" s="64"/>
      <c r="E31" s="64"/>
      <c r="F31" s="64"/>
      <c r="G31" s="85"/>
      <c r="H31" s="64"/>
      <c r="I31" s="64"/>
      <c r="J31" s="86" t="str">
        <f>IF($O$4=2,"eco 2036",IF($O$4=3,"eco 3052",0))</f>
        <v>eco 3052</v>
      </c>
      <c r="K31" s="66"/>
      <c r="L31" s="53"/>
      <c r="N31" s="175" t="s">
        <v>16</v>
      </c>
      <c r="P31" s="198">
        <f>ROUNDUP(IF(O4=2,((J10*21.1667*1.05)),IF(O4=3,((J10*29.6875*1.05)),0)),0)</f>
        <v>5736</v>
      </c>
      <c r="Q31" s="154" t="s">
        <v>7</v>
      </c>
      <c r="R31" s="177"/>
      <c r="S31" s="40"/>
    </row>
    <row r="32" spans="1:19" ht="18.75" customHeight="1" thickBot="1">
      <c r="A32" s="93"/>
      <c r="B32" s="226" t="s">
        <v>107</v>
      </c>
      <c r="C32" s="227"/>
      <c r="D32" s="26"/>
      <c r="E32" s="224" t="s">
        <v>59</v>
      </c>
      <c r="F32" s="225"/>
      <c r="G32" s="5"/>
      <c r="H32" s="1"/>
      <c r="I32" s="1"/>
      <c r="J32" s="1"/>
      <c r="K32" s="74"/>
      <c r="L32" s="53"/>
      <c r="N32" s="175" t="s">
        <v>80</v>
      </c>
      <c r="P32" s="199"/>
      <c r="R32" s="177"/>
      <c r="S32" s="40"/>
    </row>
    <row r="33" spans="1:19" ht="18.75" customHeight="1">
      <c r="A33" s="93"/>
      <c r="B33" s="88" t="s">
        <v>53</v>
      </c>
      <c r="C33" s="13" t="s">
        <v>65</v>
      </c>
      <c r="D33" s="13"/>
      <c r="E33" s="16">
        <v>6</v>
      </c>
      <c r="F33" s="15" t="s">
        <v>18</v>
      </c>
      <c r="G33" s="5"/>
      <c r="H33" s="1"/>
      <c r="I33" s="1"/>
      <c r="J33" s="1"/>
      <c r="K33" s="74"/>
      <c r="L33" s="53"/>
      <c r="N33" s="175"/>
      <c r="O33" s="154" t="s">
        <v>90</v>
      </c>
      <c r="P33" s="154" t="s">
        <v>78</v>
      </c>
      <c r="R33" s="177"/>
      <c r="S33" s="40"/>
    </row>
    <row r="34" spans="1:19" ht="18.75" customHeight="1">
      <c r="A34" s="93"/>
      <c r="B34" s="88" t="s">
        <v>54</v>
      </c>
      <c r="C34" s="13" t="s">
        <v>66</v>
      </c>
      <c r="D34" s="13"/>
      <c r="E34" s="16">
        <f>E14</f>
        <v>18</v>
      </c>
      <c r="F34" s="15" t="s">
        <v>18</v>
      </c>
      <c r="G34" s="5"/>
      <c r="H34" s="1"/>
      <c r="I34" s="1"/>
      <c r="J34" s="1"/>
      <c r="K34" s="74"/>
      <c r="L34" s="53"/>
      <c r="N34" s="175" t="s">
        <v>81</v>
      </c>
      <c r="O34" s="176">
        <f>48</f>
        <v>48</v>
      </c>
      <c r="P34" s="176"/>
      <c r="Q34" s="176"/>
      <c r="R34" s="177"/>
      <c r="S34" s="40"/>
    </row>
    <row r="35" spans="1:19" ht="18.75" customHeight="1">
      <c r="A35" s="93"/>
      <c r="B35" s="88" t="s">
        <v>55</v>
      </c>
      <c r="C35" s="13" t="s">
        <v>67</v>
      </c>
      <c r="D35" s="13"/>
      <c r="E35" s="16">
        <v>12</v>
      </c>
      <c r="F35" s="15" t="s">
        <v>18</v>
      </c>
      <c r="G35" s="5"/>
      <c r="H35" s="1"/>
      <c r="I35" s="1"/>
      <c r="J35" s="1"/>
      <c r="K35" s="74"/>
      <c r="L35" s="56"/>
      <c r="M35" s="34"/>
      <c r="N35" s="175" t="s">
        <v>91</v>
      </c>
      <c r="O35" s="199">
        <f>(($E14-6)/12)*3.5*6.33</f>
        <v>22.155</v>
      </c>
      <c r="P35" s="199">
        <f>(E14-6)/12</f>
        <v>1</v>
      </c>
      <c r="Q35" s="199"/>
      <c r="R35" s="200"/>
      <c r="S35" s="40"/>
    </row>
    <row r="36" spans="1:19" ht="18.75" customHeight="1">
      <c r="A36" s="93"/>
      <c r="B36" s="88" t="s">
        <v>56</v>
      </c>
      <c r="C36" s="13" t="s">
        <v>68</v>
      </c>
      <c r="D36" s="13"/>
      <c r="E36" s="16">
        <f>IF($O$4=2,36,IF($O$4=3,52,0))</f>
        <v>52</v>
      </c>
      <c r="F36" s="15" t="s">
        <v>18</v>
      </c>
      <c r="G36" s="4"/>
      <c r="H36" s="1"/>
      <c r="I36" s="1"/>
      <c r="J36" s="1"/>
      <c r="K36" s="74"/>
      <c r="L36" s="57"/>
      <c r="M36" s="35"/>
      <c r="N36" s="175" t="s">
        <v>82</v>
      </c>
      <c r="O36" s="201">
        <f>(R13/12)*3.5*6.33</f>
        <v>22.155</v>
      </c>
      <c r="P36" s="201"/>
      <c r="Q36" s="201"/>
      <c r="R36" s="200"/>
      <c r="S36" s="40"/>
    </row>
    <row r="37" spans="1:19" ht="18.75" customHeight="1">
      <c r="A37" s="93"/>
      <c r="B37" s="88" t="s">
        <v>108</v>
      </c>
      <c r="C37" s="13" t="s">
        <v>69</v>
      </c>
      <c r="D37" s="13"/>
      <c r="E37" s="16">
        <f>IF(O$4=2,6,IF(O$4=3,5,0))</f>
        <v>5</v>
      </c>
      <c r="F37" s="15" t="s">
        <v>18</v>
      </c>
      <c r="G37" s="1"/>
      <c r="H37" s="1"/>
      <c r="I37" s="1"/>
      <c r="J37" s="1"/>
      <c r="K37" s="74"/>
      <c r="L37" s="58"/>
      <c r="N37" s="175" t="s">
        <v>83</v>
      </c>
      <c r="O37" s="176">
        <f>(SUM(O34:O36))/27</f>
        <v>3.418888888888889</v>
      </c>
      <c r="P37" s="176"/>
      <c r="Q37" s="176"/>
      <c r="R37" s="166"/>
      <c r="S37" s="40"/>
    </row>
    <row r="38" spans="1:19" ht="18.75" customHeight="1">
      <c r="A38" s="93"/>
      <c r="B38" s="88" t="s">
        <v>57</v>
      </c>
      <c r="C38" s="13" t="s">
        <v>70</v>
      </c>
      <c r="D38" s="13"/>
      <c r="E38" s="16">
        <f>IF(O5=2,6,IF(O5=3,12,IF(O5=4,18,0)))</f>
        <v>12</v>
      </c>
      <c r="F38" s="15" t="s">
        <v>18</v>
      </c>
      <c r="G38" s="1"/>
      <c r="H38" s="1"/>
      <c r="I38" s="1"/>
      <c r="J38" s="1"/>
      <c r="K38" s="74"/>
      <c r="L38" s="58"/>
      <c r="N38" s="175" t="s">
        <v>84</v>
      </c>
      <c r="O38" s="176">
        <f>90.3</f>
        <v>90.3</v>
      </c>
      <c r="P38" s="176"/>
      <c r="Q38" s="176"/>
      <c r="R38" s="166"/>
      <c r="S38" s="40"/>
    </row>
    <row r="39" spans="1:19" ht="18.75" customHeight="1" thickBot="1">
      <c r="A39" s="93"/>
      <c r="B39" s="89" t="s">
        <v>58</v>
      </c>
      <c r="C39" s="8" t="s">
        <v>71</v>
      </c>
      <c r="D39" s="8"/>
      <c r="E39" s="17">
        <f>IF(O$4=2,20,IF(O$4=3,30.5,0))</f>
        <v>30.5</v>
      </c>
      <c r="F39" s="14" t="s">
        <v>18</v>
      </c>
      <c r="G39" s="1"/>
      <c r="H39" s="1"/>
      <c r="I39" s="1"/>
      <c r="J39" s="1"/>
      <c r="K39" s="74"/>
      <c r="L39" s="58"/>
      <c r="N39" s="175" t="s">
        <v>85</v>
      </c>
      <c r="O39" s="176">
        <f>((E14-6)/12)*4.75*6.25</f>
        <v>29.6875</v>
      </c>
      <c r="P39" s="176"/>
      <c r="Q39" s="176"/>
      <c r="R39" s="166"/>
      <c r="S39" s="40"/>
    </row>
    <row r="40" spans="1:20" ht="18.75" customHeight="1">
      <c r="A40" s="93"/>
      <c r="B40" s="69"/>
      <c r="C40" s="1"/>
      <c r="D40" s="1"/>
      <c r="E40" s="1"/>
      <c r="F40" s="1"/>
      <c r="G40" s="1"/>
      <c r="H40" s="1"/>
      <c r="I40" s="1"/>
      <c r="J40" s="1"/>
      <c r="K40" s="74"/>
      <c r="L40" s="58"/>
      <c r="N40" s="175" t="s">
        <v>86</v>
      </c>
      <c r="O40" s="176">
        <f>(R13/12)*6.25*4.75</f>
        <v>29.6875</v>
      </c>
      <c r="P40" s="176"/>
      <c r="Q40" s="176"/>
      <c r="R40" s="166"/>
      <c r="S40" s="40"/>
      <c r="T40" s="209"/>
    </row>
    <row r="41" spans="1:20" ht="18.75" customHeight="1" thickBot="1">
      <c r="A41" s="93"/>
      <c r="B41" s="71"/>
      <c r="C41" s="72"/>
      <c r="D41" s="72"/>
      <c r="E41" s="72"/>
      <c r="F41" s="72"/>
      <c r="G41" s="72"/>
      <c r="H41" s="72"/>
      <c r="I41" s="72"/>
      <c r="J41" s="72"/>
      <c r="K41" s="73"/>
      <c r="L41" s="58"/>
      <c r="N41" s="175" t="s">
        <v>87</v>
      </c>
      <c r="O41" s="154">
        <f>SUM(O38:O40)/27</f>
        <v>5.5435185185185185</v>
      </c>
      <c r="R41" s="200"/>
      <c r="T41" s="209"/>
    </row>
    <row r="42" spans="1:20" ht="18.75" customHeight="1" thickBot="1" thickTop="1">
      <c r="A42" s="93"/>
      <c r="B42" s="222" t="s">
        <v>94</v>
      </c>
      <c r="C42" s="222"/>
      <c r="D42" s="222"/>
      <c r="E42" s="222"/>
      <c r="F42" s="222"/>
      <c r="G42" s="222"/>
      <c r="H42" s="222"/>
      <c r="I42" s="222"/>
      <c r="J42" s="222"/>
      <c r="K42" s="222"/>
      <c r="L42" s="58"/>
      <c r="N42" s="175" t="s">
        <v>88</v>
      </c>
      <c r="O42" s="176">
        <f>IF(O4=2,O37,O41)</f>
        <v>5.5435185185185185</v>
      </c>
      <c r="P42" s="176"/>
      <c r="Q42" s="176"/>
      <c r="R42" s="166"/>
      <c r="S42" s="40"/>
      <c r="T42" s="209"/>
    </row>
    <row r="43" spans="1:20" ht="18.75" customHeight="1" thickBot="1" thickTop="1">
      <c r="A43" s="93"/>
      <c r="B43" s="63"/>
      <c r="C43" s="64"/>
      <c r="D43" s="64"/>
      <c r="E43" s="64"/>
      <c r="F43" s="64"/>
      <c r="G43" s="64"/>
      <c r="H43" s="64"/>
      <c r="I43" s="64"/>
      <c r="J43" s="64"/>
      <c r="K43" s="66"/>
      <c r="L43" s="58"/>
      <c r="N43" s="175" t="s">
        <v>89</v>
      </c>
      <c r="O43" s="199">
        <f>((P35+O14+P14)*Q14*R18)/27</f>
        <v>44.199160200617285</v>
      </c>
      <c r="P43" s="154" t="s">
        <v>17</v>
      </c>
      <c r="Q43" s="176"/>
      <c r="R43" s="166"/>
      <c r="S43" s="39"/>
      <c r="T43" s="209"/>
    </row>
    <row r="44" spans="1:20" ht="18.75" customHeight="1" thickBot="1">
      <c r="A44" s="93"/>
      <c r="B44" s="87" t="s">
        <v>109</v>
      </c>
      <c r="C44" s="224" t="s">
        <v>72</v>
      </c>
      <c r="D44" s="225"/>
      <c r="E44" s="1"/>
      <c r="F44" s="1"/>
      <c r="G44" s="1"/>
      <c r="H44" s="1"/>
      <c r="I44" s="1"/>
      <c r="J44" s="1"/>
      <c r="K44" s="74"/>
      <c r="L44" s="58"/>
      <c r="N44" s="181" t="s">
        <v>119</v>
      </c>
      <c r="O44" s="169"/>
      <c r="P44" s="169"/>
      <c r="Q44" s="194"/>
      <c r="R44" s="171"/>
      <c r="S44" s="40"/>
      <c r="T44" s="209"/>
    </row>
    <row r="45" spans="1:20" ht="18.75" customHeight="1">
      <c r="A45" s="93"/>
      <c r="B45" s="69" t="s">
        <v>60</v>
      </c>
      <c r="C45" s="22">
        <f>J21</f>
        <v>84.6667</v>
      </c>
      <c r="D45" s="2" t="s">
        <v>26</v>
      </c>
      <c r="E45" s="1"/>
      <c r="F45" s="1"/>
      <c r="G45" s="1"/>
      <c r="H45" s="1"/>
      <c r="I45" s="1"/>
      <c r="J45" s="1"/>
      <c r="K45" s="74"/>
      <c r="L45" s="58"/>
      <c r="P45" s="176"/>
      <c r="Q45" s="176"/>
      <c r="R45" s="176"/>
      <c r="S45" s="40"/>
      <c r="T45" s="209"/>
    </row>
    <row r="46" spans="1:20" ht="18.75" customHeight="1">
      <c r="A46" s="93"/>
      <c r="B46" s="90" t="s">
        <v>62</v>
      </c>
      <c r="C46" s="25">
        <f>I21</f>
        <v>72.8333</v>
      </c>
      <c r="D46" s="15" t="s">
        <v>26</v>
      </c>
      <c r="E46" s="1"/>
      <c r="F46" s="1"/>
      <c r="G46" s="1"/>
      <c r="H46" s="1"/>
      <c r="I46" s="1"/>
      <c r="J46" s="1"/>
      <c r="K46" s="74"/>
      <c r="L46" s="58"/>
      <c r="P46" s="176"/>
      <c r="Q46" s="176"/>
      <c r="R46" s="176"/>
      <c r="S46" s="40"/>
      <c r="T46" s="209"/>
    </row>
    <row r="47" spans="1:20" ht="18.75" customHeight="1">
      <c r="A47" s="93"/>
      <c r="B47" s="69" t="s">
        <v>61</v>
      </c>
      <c r="C47" s="22">
        <f>J20</f>
        <v>82.6667</v>
      </c>
      <c r="D47" s="2" t="s">
        <v>26</v>
      </c>
      <c r="E47" s="1"/>
      <c r="F47" s="1"/>
      <c r="G47" s="1"/>
      <c r="H47" s="1"/>
      <c r="I47" s="1"/>
      <c r="J47" s="1"/>
      <c r="K47" s="74"/>
      <c r="L47" s="58"/>
      <c r="O47" s="176"/>
      <c r="P47" s="176"/>
      <c r="Q47" s="176"/>
      <c r="R47" s="176"/>
      <c r="S47" s="40"/>
      <c r="T47" s="209"/>
    </row>
    <row r="48" spans="1:20" ht="18.75" customHeight="1">
      <c r="A48" s="93"/>
      <c r="B48" s="90" t="s">
        <v>56</v>
      </c>
      <c r="C48" s="25">
        <f>I20</f>
        <v>70.8333</v>
      </c>
      <c r="D48" s="15" t="s">
        <v>26</v>
      </c>
      <c r="E48" s="1"/>
      <c r="F48" s="1"/>
      <c r="G48" s="1"/>
      <c r="H48" s="1"/>
      <c r="I48" s="1"/>
      <c r="J48" s="1"/>
      <c r="K48" s="74"/>
      <c r="L48" s="58"/>
      <c r="O48" s="176"/>
      <c r="P48" s="176"/>
      <c r="Q48" s="176"/>
      <c r="R48" s="176"/>
      <c r="S48" s="40"/>
      <c r="T48" s="209"/>
    </row>
    <row r="49" spans="1:20" ht="18.75" customHeight="1">
      <c r="A49" s="93"/>
      <c r="B49" s="69" t="s">
        <v>76</v>
      </c>
      <c r="C49" s="23">
        <f>O17</f>
        <v>15</v>
      </c>
      <c r="D49" s="2"/>
      <c r="E49" s="1"/>
      <c r="F49" s="1"/>
      <c r="G49" s="1"/>
      <c r="H49" s="1"/>
      <c r="I49" s="1"/>
      <c r="J49" s="1"/>
      <c r="K49" s="74"/>
      <c r="L49" s="58"/>
      <c r="O49" s="176"/>
      <c r="P49" s="176"/>
      <c r="Q49" s="176"/>
      <c r="R49" s="176"/>
      <c r="S49" s="40"/>
      <c r="T49" s="209"/>
    </row>
    <row r="50" spans="1:20" ht="18.75" customHeight="1" thickBot="1">
      <c r="A50" s="93"/>
      <c r="B50" s="91" t="s">
        <v>77</v>
      </c>
      <c r="C50" s="24">
        <f>O18</f>
        <v>13</v>
      </c>
      <c r="D50" s="14"/>
      <c r="E50" s="1"/>
      <c r="F50" s="1"/>
      <c r="G50" s="1"/>
      <c r="H50" s="1"/>
      <c r="I50" s="1"/>
      <c r="J50" s="1"/>
      <c r="K50" s="74"/>
      <c r="L50" s="58"/>
      <c r="O50" s="176"/>
      <c r="P50" s="176"/>
      <c r="Q50" s="176"/>
      <c r="R50" s="176"/>
      <c r="S50" s="40"/>
      <c r="T50" s="209"/>
    </row>
    <row r="51" spans="1:20" ht="18.75" customHeight="1">
      <c r="A51" s="93"/>
      <c r="B51" s="213" t="s">
        <v>75</v>
      </c>
      <c r="C51" s="1"/>
      <c r="D51" s="1"/>
      <c r="E51" s="1"/>
      <c r="F51" s="1"/>
      <c r="G51" s="1"/>
      <c r="H51" s="1"/>
      <c r="I51" s="1"/>
      <c r="J51" s="1"/>
      <c r="K51" s="74"/>
      <c r="L51" s="58"/>
      <c r="N51" s="210" t="s">
        <v>96</v>
      </c>
      <c r="O51" s="176"/>
      <c r="P51" s="176"/>
      <c r="Q51" s="176"/>
      <c r="R51" s="176"/>
      <c r="S51" s="40"/>
      <c r="T51" s="209"/>
    </row>
    <row r="52" spans="1:20" ht="18.75" customHeight="1">
      <c r="A52" s="93"/>
      <c r="B52" s="213" t="s">
        <v>95</v>
      </c>
      <c r="C52" s="1"/>
      <c r="D52" s="1"/>
      <c r="E52" s="1"/>
      <c r="F52" s="1"/>
      <c r="G52" s="1"/>
      <c r="H52" s="1"/>
      <c r="I52" s="1"/>
      <c r="J52" s="1"/>
      <c r="K52" s="74"/>
      <c r="L52" s="58"/>
      <c r="N52" s="211">
        <f>C49-((C49*C50)-J10)</f>
        <v>4</v>
      </c>
      <c r="O52" s="176"/>
      <c r="P52" s="176"/>
      <c r="Q52" s="176"/>
      <c r="R52" s="176"/>
      <c r="S52" s="40"/>
      <c r="T52" s="209"/>
    </row>
    <row r="53" spans="1:20" ht="18.75" customHeight="1" thickBot="1">
      <c r="A53" s="93"/>
      <c r="B53" s="213" t="s">
        <v>120</v>
      </c>
      <c r="C53" s="1"/>
      <c r="D53" s="1"/>
      <c r="E53" s="1"/>
      <c r="F53" s="1"/>
      <c r="G53" s="1"/>
      <c r="H53" s="1"/>
      <c r="I53" s="1"/>
      <c r="J53" s="1"/>
      <c r="K53" s="74"/>
      <c r="L53" s="58"/>
      <c r="N53" s="212">
        <f>C50</f>
        <v>13</v>
      </c>
      <c r="O53" s="176"/>
      <c r="P53" s="176"/>
      <c r="Q53" s="176"/>
      <c r="R53" s="176"/>
      <c r="S53" s="40"/>
      <c r="T53" s="209"/>
    </row>
    <row r="54" spans="1:20" ht="18.75" customHeight="1" thickBot="1">
      <c r="A54" s="93"/>
      <c r="B54" s="92" t="str">
        <f>IF(((C49*C50)/J10)=1," ","   "&amp;N52&amp;" of the chamber rows will be "&amp;N53&amp;" chambers in length.")</f>
        <v>   4 of the chamber rows will be 13 chambers in length.</v>
      </c>
      <c r="C54" s="72"/>
      <c r="D54" s="72"/>
      <c r="E54" s="72"/>
      <c r="F54" s="72"/>
      <c r="G54" s="72"/>
      <c r="H54" s="72"/>
      <c r="I54" s="72"/>
      <c r="J54" s="72"/>
      <c r="K54" s="73"/>
      <c r="L54" s="58"/>
      <c r="O54" s="176"/>
      <c r="P54" s="176"/>
      <c r="Q54" s="176"/>
      <c r="R54" s="176"/>
      <c r="S54" s="40"/>
      <c r="T54" s="209"/>
    </row>
    <row r="55" spans="1:20" ht="7.5" customHeight="1" thickBot="1" thickTop="1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9"/>
      <c r="O55" s="176"/>
      <c r="P55" s="176"/>
      <c r="Q55" s="176"/>
      <c r="R55" s="176"/>
      <c r="S55" s="40"/>
      <c r="T55" s="209"/>
    </row>
    <row r="56" spans="2:20" ht="18.75" customHeight="1" thickTop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36"/>
      <c r="O56" s="176"/>
      <c r="P56" s="176"/>
      <c r="Q56" s="176"/>
      <c r="R56" s="176"/>
      <c r="S56" s="40"/>
      <c r="T56" s="209"/>
    </row>
    <row r="57" spans="2:20" ht="18.75" customHeight="1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36"/>
      <c r="O57" s="176"/>
      <c r="P57" s="176"/>
      <c r="Q57" s="176"/>
      <c r="R57" s="176"/>
      <c r="S57" s="40"/>
      <c r="T57" s="209"/>
    </row>
    <row r="58" spans="2:20" ht="18.75" customHeight="1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36"/>
      <c r="O58" s="176"/>
      <c r="P58" s="176"/>
      <c r="Q58" s="176"/>
      <c r="R58" s="176"/>
      <c r="S58" s="40"/>
      <c r="T58" s="209"/>
    </row>
    <row r="59" spans="2:20" ht="18.75" customHeight="1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36"/>
      <c r="O59" s="176"/>
      <c r="P59" s="176"/>
      <c r="Q59" s="176"/>
      <c r="R59" s="176"/>
      <c r="S59" s="40"/>
      <c r="T59" s="209"/>
    </row>
    <row r="60" spans="2:17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P60" s="176"/>
      <c r="Q60" s="176"/>
    </row>
    <row r="61" spans="2:17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P61" s="176"/>
      <c r="Q61" s="176"/>
    </row>
    <row r="62" spans="2:17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P62" s="176"/>
      <c r="Q62" s="176"/>
    </row>
    <row r="63" spans="2:11" ht="12.75"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2:11" ht="12.75"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41" spans="2:11" ht="12.75">
      <c r="B641" s="11"/>
      <c r="C641" s="11"/>
      <c r="D641" s="11"/>
      <c r="E641" s="11"/>
      <c r="F641" s="11"/>
      <c r="G641" s="11"/>
      <c r="H641" s="11"/>
      <c r="I641" s="11"/>
      <c r="J641" s="11"/>
      <c r="K641" s="11"/>
    </row>
    <row r="642" spans="2:11" ht="12.75">
      <c r="B642" s="11"/>
      <c r="C642" s="11"/>
      <c r="D642" s="11"/>
      <c r="E642" s="11"/>
      <c r="F642" s="11"/>
      <c r="G642" s="11"/>
      <c r="H642" s="11"/>
      <c r="I642" s="11"/>
      <c r="J642" s="11"/>
      <c r="K642" s="11"/>
    </row>
    <row r="643" spans="2:11" ht="12.75">
      <c r="B643" s="11"/>
      <c r="C643" s="11"/>
      <c r="D643" s="11"/>
      <c r="E643" s="11"/>
      <c r="F643" s="11"/>
      <c r="G643" s="11"/>
      <c r="H643" s="11"/>
      <c r="I643" s="11"/>
      <c r="J643" s="11"/>
      <c r="K643" s="11"/>
    </row>
    <row r="644" spans="2:11" ht="12.75">
      <c r="B644" s="11"/>
      <c r="C644" s="11"/>
      <c r="D644" s="11"/>
      <c r="E644" s="11"/>
      <c r="F644" s="11"/>
      <c r="G644" s="11"/>
      <c r="H644" s="11"/>
      <c r="I644" s="11"/>
      <c r="J644" s="11"/>
      <c r="K644" s="11"/>
    </row>
    <row r="645" spans="2:11" ht="12.75">
      <c r="B645" s="11"/>
      <c r="C645" s="11"/>
      <c r="D645" s="11"/>
      <c r="E645" s="11"/>
      <c r="F645" s="11"/>
      <c r="G645" s="11"/>
      <c r="H645" s="11"/>
      <c r="I645" s="11"/>
      <c r="J645" s="11"/>
      <c r="K645" s="11"/>
    </row>
    <row r="646" spans="1:12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</row>
    <row r="647" spans="1:12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</row>
    <row r="648" spans="1:12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</row>
    <row r="649" spans="1:12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</row>
    <row r="650" spans="1:12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</row>
    <row r="651" spans="1:12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</row>
    <row r="652" spans="1:12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</row>
    <row r="653" spans="1:12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</row>
    <row r="654" spans="1:12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</row>
    <row r="655" spans="1:12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</row>
    <row r="656" spans="1:12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</row>
    <row r="657" spans="1:12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</row>
    <row r="658" spans="1:12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</row>
    <row r="659" spans="1:12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</row>
    <row r="660" spans="1:12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</row>
    <row r="661" spans="1:12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</row>
    <row r="662" spans="1:12" ht="12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</row>
    <row r="663" spans="1:12" ht="12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</row>
    <row r="664" spans="1:12" ht="12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</row>
    <row r="665" spans="1:12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</row>
    <row r="666" spans="1:12" ht="12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</row>
    <row r="667" spans="1:12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</row>
    <row r="668" spans="1:12" ht="12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</row>
    <row r="669" spans="1:12" ht="12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</row>
    <row r="670" spans="1:12" ht="12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</row>
    <row r="671" spans="1:12" ht="12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</row>
    <row r="672" spans="1:12" ht="12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</row>
    <row r="673" spans="1:12" ht="12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</row>
    <row r="674" spans="1:12" ht="12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</row>
    <row r="675" spans="1:12" ht="12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</row>
    <row r="676" spans="1:12" ht="12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</row>
    <row r="677" spans="1:12" ht="12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</row>
    <row r="678" spans="1:12" ht="12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</row>
    <row r="679" spans="1:12" ht="12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</row>
    <row r="680" spans="1:12" ht="12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</row>
    <row r="681" spans="1:12" ht="12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</row>
    <row r="682" spans="1:12" ht="12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</row>
    <row r="683" spans="1:12" ht="12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</row>
    <row r="684" spans="1:12" ht="12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</row>
    <row r="685" spans="1:12" ht="12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</row>
    <row r="686" spans="1:12" ht="12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</row>
    <row r="687" spans="1:12" ht="12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</row>
    <row r="688" spans="1:12" ht="12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</row>
    <row r="689" spans="1:12" ht="12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</row>
    <row r="690" spans="1:12" ht="12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</row>
    <row r="691" spans="1:12" ht="12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</row>
    <row r="692" spans="1:12" ht="12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</row>
    <row r="693" spans="1:12" ht="12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</row>
    <row r="694" spans="1:12" ht="12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</row>
    <row r="695" spans="1:12" ht="12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</row>
    <row r="696" spans="1:12" ht="12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</row>
    <row r="697" spans="1:12" ht="12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</row>
    <row r="698" spans="1:12" ht="12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</row>
    <row r="699" spans="1:12" ht="12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</row>
    <row r="700" spans="1:12" ht="12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</row>
    <row r="701" spans="1:12" ht="12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</row>
    <row r="702" spans="1:12" ht="12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</row>
    <row r="703" spans="1:12" ht="12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</row>
    <row r="704" spans="1:12" ht="12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</row>
    <row r="705" spans="1:12" ht="12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</row>
    <row r="706" spans="1:12" ht="12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</row>
    <row r="707" spans="1:12" ht="12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</row>
    <row r="708" spans="1:12" ht="12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</row>
    <row r="709" spans="1:12" ht="12.7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</row>
    <row r="710" spans="1:12" ht="12.7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</row>
    <row r="711" spans="1:12" ht="12.7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</row>
    <row r="712" spans="1:12" ht="12.7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</row>
    <row r="713" spans="1:12" ht="12.7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</row>
    <row r="714" spans="1:12" ht="12.7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</row>
    <row r="715" spans="1:12" ht="12.7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</row>
    <row r="716" spans="1:12" ht="12.7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</row>
    <row r="717" spans="1:12" ht="12.7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</row>
    <row r="718" spans="1:12" ht="12.7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</row>
    <row r="719" spans="1:12" ht="12.7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</row>
    <row r="720" spans="1:12" ht="12.7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</row>
    <row r="721" spans="1:12" ht="12.7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</row>
    <row r="722" spans="1:12" ht="12.7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</row>
    <row r="723" spans="1:12" ht="12.7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</row>
    <row r="724" spans="1:12" ht="12.7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</row>
    <row r="725" spans="1:12" ht="12.7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</row>
    <row r="726" spans="1:12" ht="12.7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</row>
    <row r="727" spans="1:12" ht="12.7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</row>
    <row r="728" spans="1:12" ht="12.7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</row>
    <row r="729" spans="1:12" ht="12.7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</row>
    <row r="730" spans="1:12" ht="12.7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</row>
    <row r="731" spans="1:12" ht="12.7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</row>
    <row r="732" spans="1:12" ht="12.7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</row>
    <row r="733" spans="1:12" ht="12.7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</row>
    <row r="734" spans="1:12" ht="12.7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</row>
    <row r="735" spans="1:12" ht="12.7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</row>
    <row r="736" spans="1:12" ht="12.7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</row>
    <row r="737" spans="1:12" ht="12.7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</row>
    <row r="738" spans="1:12" ht="12.7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</row>
    <row r="739" spans="1:12" ht="12.7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</row>
    <row r="740" spans="1:12" ht="12.7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</row>
    <row r="741" spans="1:12" ht="12.7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</row>
    <row r="742" spans="1:12" ht="12.7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</row>
    <row r="743" spans="1:12" ht="12.7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</row>
    <row r="744" spans="1:12" ht="12.7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</row>
    <row r="745" spans="1:12" ht="12.7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</row>
    <row r="746" spans="1:12" ht="12.7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</row>
    <row r="747" spans="1:12" ht="12.7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</row>
    <row r="748" spans="1:12" ht="12.7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</row>
    <row r="749" spans="1:12" ht="12.7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</row>
    <row r="750" spans="1:12" ht="12.7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</row>
    <row r="751" spans="1:12" ht="12.7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</row>
    <row r="752" spans="1:12" ht="12.7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</row>
    <row r="753" spans="1:12" ht="12.7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</row>
    <row r="754" spans="1:12" ht="12.7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</row>
    <row r="755" spans="1:12" ht="12.7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</row>
    <row r="756" spans="1:12" ht="12.7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</row>
    <row r="757" spans="1:12" ht="12.7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</row>
    <row r="758" spans="1:12" ht="12.7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</row>
    <row r="759" spans="1:12" ht="12.7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</row>
    <row r="760" spans="1:12" ht="12.7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</row>
    <row r="761" spans="1:12" ht="12.7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</row>
    <row r="762" spans="1:12" ht="12.7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</row>
    <row r="763" spans="1:12" ht="12.7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</row>
    <row r="764" spans="1:12" ht="12.7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</row>
    <row r="765" spans="1:12" ht="12.7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</row>
    <row r="766" spans="1:12" ht="12.7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</row>
    <row r="767" spans="1:12" ht="12.7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</row>
    <row r="768" spans="1:12" ht="12.7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</row>
    <row r="769" spans="1:12" ht="12.7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</row>
    <row r="770" spans="1:12" ht="12.7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</row>
    <row r="771" spans="1:12" ht="12.7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</row>
    <row r="772" spans="1:12" ht="12.7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</row>
    <row r="773" spans="1:12" ht="12.7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</row>
    <row r="774" spans="1:12" ht="12.7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</row>
    <row r="775" spans="1:12" ht="12.7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</row>
    <row r="776" spans="1:12" ht="12.7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</row>
    <row r="777" spans="1:12" ht="12.7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</row>
    <row r="778" spans="1:12" ht="12.7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</row>
    <row r="779" spans="1:12" ht="12.7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</row>
    <row r="780" spans="1:12" ht="12.7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</row>
    <row r="781" spans="1:12" ht="12.7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</row>
    <row r="782" spans="1:12" ht="12.7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</row>
    <row r="783" spans="1:12" ht="12.7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</row>
    <row r="784" spans="1:12" ht="12.7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</row>
    <row r="785" spans="1:12" ht="12.7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</row>
    <row r="786" spans="1:12" ht="12.7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</row>
    <row r="787" spans="1:12" ht="12.7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</row>
    <row r="788" spans="1:12" ht="12.7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</row>
    <row r="789" spans="1:12" ht="12.7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</row>
    <row r="790" spans="1:12" ht="12.7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</row>
    <row r="791" spans="1:12" ht="12.7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</row>
    <row r="792" spans="1:12" ht="12.7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</row>
    <row r="793" spans="1:12" ht="12.7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</row>
    <row r="794" spans="1:12" ht="12.7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</row>
    <row r="795" spans="1:12" ht="12.7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</row>
    <row r="796" spans="1:12" ht="12.7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</row>
    <row r="797" spans="1:12" ht="12.7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</row>
    <row r="798" spans="1:12" ht="12.7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</row>
    <row r="799" spans="1:12" ht="12.7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</row>
    <row r="800" spans="1:12" ht="12.7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</row>
    <row r="801" spans="1:12" ht="12.7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</row>
    <row r="802" spans="1:12" ht="12.7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</row>
    <row r="803" spans="1:12" ht="12.7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</row>
    <row r="804" spans="1:12" ht="12.7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</row>
    <row r="805" spans="1:12" ht="12.7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</row>
    <row r="806" spans="1:12" ht="12.7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</row>
    <row r="807" spans="1:12" ht="12.7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</row>
    <row r="808" spans="1:12" ht="12.7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</row>
    <row r="809" spans="1:12" ht="12.7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</row>
    <row r="810" spans="1:12" ht="12.7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</row>
    <row r="811" spans="1:12" ht="12.7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</row>
    <row r="812" spans="1:12" ht="12.7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</row>
    <row r="813" spans="1:12" ht="12.7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</row>
    <row r="814" spans="1:12" ht="12.7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</row>
    <row r="815" spans="1:12" ht="12.7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</row>
    <row r="816" spans="1:12" ht="12.7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</row>
    <row r="817" spans="1:12" ht="12.7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</row>
    <row r="818" spans="1:12" ht="12.7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</row>
    <row r="819" spans="1:12" ht="12.7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</row>
    <row r="820" spans="1:12" ht="12.7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</row>
    <row r="821" spans="1:12" ht="12.7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</row>
    <row r="822" spans="1:12" ht="12.7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</row>
    <row r="823" spans="1:12" ht="12.7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</row>
    <row r="824" spans="1:12" ht="12.7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</row>
    <row r="825" spans="1:12" ht="12.7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</row>
    <row r="826" spans="1:12" ht="12.7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</row>
    <row r="827" spans="1:12" ht="12.7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</row>
    <row r="828" spans="1:12" ht="12.7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</row>
    <row r="829" spans="1:12" ht="12.7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</row>
    <row r="830" spans="1:12" ht="12.7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</row>
    <row r="831" spans="1:12" ht="12.7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</row>
    <row r="832" spans="1:12" ht="12.7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</row>
    <row r="833" spans="1:12" ht="12.7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</row>
    <row r="834" spans="1:12" ht="12.7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</row>
    <row r="835" spans="1:12" ht="12.7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</row>
    <row r="836" spans="1:12" ht="12.7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</row>
    <row r="837" spans="1:12" ht="12.7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</row>
    <row r="838" spans="1:12" ht="12.7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</row>
    <row r="839" spans="1:12" ht="12.7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</row>
    <row r="840" spans="1:12" ht="12.7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</row>
    <row r="841" spans="1:12" ht="12.7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</row>
    <row r="842" spans="1:12" ht="12.7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</row>
    <row r="843" spans="1:12" ht="12.7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</row>
    <row r="844" spans="1:12" ht="12.7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</row>
    <row r="845" spans="1:12" ht="12.7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</row>
    <row r="846" spans="1:12" ht="12.7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</row>
    <row r="847" spans="1:12" ht="12.7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</row>
    <row r="848" spans="1:12" ht="12.7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</row>
    <row r="849" spans="1:12" ht="12.7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</row>
    <row r="850" spans="1:12" ht="12.7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</row>
    <row r="851" spans="1:12" ht="12.7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</row>
    <row r="852" spans="1:12" ht="12.7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</row>
    <row r="853" spans="1:12" ht="12.7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</row>
    <row r="854" spans="1:12" ht="12.7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</row>
    <row r="855" spans="1:12" ht="12.7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</row>
    <row r="856" spans="1:12" ht="12.7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</row>
    <row r="857" spans="1:12" ht="12.7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</row>
    <row r="858" spans="1:12" ht="12.7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</row>
    <row r="859" spans="1:12" ht="12.7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</row>
    <row r="860" spans="1:12" ht="12.7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</row>
    <row r="861" spans="1:12" ht="12.7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</row>
    <row r="862" spans="1:12" ht="12.7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</row>
    <row r="863" spans="1:12" ht="12.7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</row>
    <row r="864" spans="1:12" ht="12.7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</row>
    <row r="865" spans="1:12" ht="12.7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</row>
    <row r="866" spans="1:12" ht="12.7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</row>
    <row r="867" spans="1:12" ht="12.7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</row>
    <row r="868" spans="1:12" ht="12.7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</row>
    <row r="869" spans="1:12" ht="12.7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</row>
    <row r="870" spans="1:12" ht="12.7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</row>
    <row r="871" spans="1:12" ht="12.7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</row>
    <row r="872" spans="1:12" ht="12.7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</row>
    <row r="873" spans="1:12" ht="12.7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</row>
    <row r="874" spans="1:12" ht="12.7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</row>
    <row r="875" spans="1:12" ht="12.7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</row>
    <row r="876" spans="1:12" ht="12.7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</row>
    <row r="877" spans="1:12" ht="12.7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</row>
    <row r="878" spans="1:12" ht="12.7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</row>
    <row r="879" spans="1:12" ht="12.7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</row>
    <row r="880" spans="1:12" ht="12.7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</row>
    <row r="881" spans="1:12" ht="12.7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</row>
    <row r="882" spans="1:12" ht="12.7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</row>
    <row r="883" spans="1:12" ht="12.7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</row>
    <row r="884" spans="1:12" ht="12.7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</row>
    <row r="885" spans="1:12" ht="12.7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</row>
    <row r="886" spans="1:12" ht="12.7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</row>
    <row r="887" spans="1:12" ht="12.7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</row>
    <row r="888" spans="1:12" ht="12.7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</row>
    <row r="889" spans="1:12" ht="12.7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</row>
    <row r="890" spans="1:12" ht="12.7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</row>
    <row r="891" spans="1:12" ht="12.7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</row>
    <row r="892" spans="1:12" ht="12.7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</row>
    <row r="893" spans="1:12" ht="12.7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</row>
    <row r="894" spans="1:12" ht="12.7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</row>
    <row r="895" spans="1:12" ht="12.7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</row>
    <row r="896" spans="1:12" ht="12.7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</row>
    <row r="897" spans="1:12" ht="12.7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</row>
    <row r="898" spans="1:12" ht="12.7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</row>
    <row r="899" spans="1:12" ht="12.7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</row>
    <row r="900" spans="1:12" ht="12.7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</row>
    <row r="901" spans="1:12" ht="12.7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</row>
    <row r="902" spans="1:12" ht="12.7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</row>
    <row r="903" spans="1:12" ht="12.7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</row>
    <row r="904" spans="1:12" ht="12.7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</row>
    <row r="905" spans="1:12" ht="12.7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</row>
    <row r="906" spans="1:12" ht="12.7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</row>
    <row r="907" spans="1:12" ht="12.7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</row>
    <row r="908" spans="1:12" ht="12.7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</row>
    <row r="909" spans="1:12" ht="12.7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</row>
    <row r="910" spans="1:12" ht="12.7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</row>
    <row r="911" spans="1:12" ht="12.7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</row>
    <row r="912" spans="1:12" ht="12.7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</row>
    <row r="913" spans="1:12" ht="12.7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</row>
    <row r="914" spans="1:12" ht="12.7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</row>
    <row r="915" spans="1:12" ht="12.7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</row>
    <row r="916" spans="1:12" ht="12.7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</row>
    <row r="917" spans="1:12" ht="12.7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</row>
    <row r="918" spans="1:12" ht="12.7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</row>
    <row r="919" spans="1:12" ht="12.7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</row>
    <row r="920" spans="1:12" ht="12.7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</row>
    <row r="921" spans="1:12" ht="12.7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</row>
    <row r="922" spans="1:12" ht="12.7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</row>
    <row r="923" spans="1:12" ht="12.7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</row>
    <row r="924" spans="1:12" ht="12.7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</row>
    <row r="925" spans="1:12" ht="12.7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</row>
    <row r="926" spans="1:12" ht="12.7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</row>
    <row r="927" spans="1:12" ht="12.7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</row>
    <row r="928" spans="1:12" ht="12.7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</row>
    <row r="929" spans="1:12" ht="12.7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</row>
    <row r="930" spans="1:12" ht="12.7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</row>
    <row r="931" spans="1:12" ht="12.7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</row>
    <row r="932" spans="1:12" ht="12.7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</row>
    <row r="933" spans="1:12" ht="12.7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</row>
    <row r="934" spans="1:12" ht="12.7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</row>
    <row r="935" spans="1:12" ht="12.7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</row>
    <row r="936" spans="1:12" ht="12.7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</row>
    <row r="937" spans="1:12" ht="12.7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</row>
    <row r="938" spans="1:12" ht="12.7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</row>
    <row r="939" spans="1:12" ht="12.7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</row>
    <row r="940" spans="1:12" ht="12.7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</row>
    <row r="941" spans="1:12" ht="12.7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</row>
    <row r="942" spans="1:12" ht="12.7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</row>
    <row r="943" spans="1:12" ht="12.7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</row>
    <row r="944" spans="1:12" ht="12.7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</row>
    <row r="945" spans="1:12" ht="12.7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</row>
    <row r="946" spans="1:12" ht="12.7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</row>
    <row r="947" spans="1:12" ht="12.7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</row>
    <row r="948" spans="1:12" ht="12.7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</row>
    <row r="949" spans="1:12" ht="12.7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</row>
    <row r="950" spans="1:12" ht="12.7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</row>
    <row r="951" spans="1:12" ht="12.7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</row>
    <row r="952" spans="1:12" ht="12.7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</row>
    <row r="953" spans="1:12" ht="12.7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</row>
    <row r="954" spans="1:12" ht="12.7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</row>
    <row r="955" spans="1:12" ht="12.7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</row>
    <row r="956" spans="1:12" ht="12.7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</row>
    <row r="957" spans="1:12" ht="12.7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</row>
    <row r="958" spans="1:12" ht="12.7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</row>
    <row r="959" spans="1:12" ht="12.7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</row>
    <row r="960" spans="1:12" ht="12.7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</row>
    <row r="961" spans="1:12" ht="12.7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</row>
    <row r="962" spans="1:12" ht="12.7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</row>
    <row r="963" spans="1:12" ht="12.7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</row>
    <row r="964" spans="1:12" ht="12.7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</row>
    <row r="965" spans="1:12" ht="12.7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</row>
    <row r="966" spans="1:12" ht="12.7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</row>
    <row r="967" spans="1:12" ht="12.7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</row>
    <row r="968" spans="1:12" ht="12.7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</row>
    <row r="969" spans="1:12" ht="12.7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</row>
    <row r="970" spans="1:12" ht="12.7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</row>
    <row r="971" spans="1:12" ht="12.7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</row>
    <row r="972" spans="1:12" ht="12.7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</row>
    <row r="973" spans="1:12" ht="12.7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</row>
    <row r="974" spans="1:12" ht="12.7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</row>
    <row r="975" spans="1:12" ht="12.7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</row>
    <row r="976" spans="1:12" ht="12.7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</row>
    <row r="977" spans="1:12" ht="12.7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</row>
    <row r="978" spans="1:12" ht="12.7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</row>
    <row r="979" spans="1:12" ht="12.7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</row>
    <row r="980" spans="1:12" ht="12.7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</row>
    <row r="981" spans="1:12" ht="12.7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</row>
    <row r="982" spans="1:12" ht="12.7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</row>
    <row r="983" spans="1:12" ht="12.7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</row>
    <row r="984" spans="1:12" ht="12.7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</row>
    <row r="985" spans="1:12" ht="12.7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</row>
    <row r="986" spans="1:12" ht="12.7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</row>
    <row r="987" spans="1:12" ht="12.7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</row>
    <row r="988" spans="1:12" ht="12.7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</row>
    <row r="989" spans="1:12" ht="12.7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</row>
    <row r="990" spans="1:12" ht="12.7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</row>
    <row r="991" spans="1:12" ht="12.7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</row>
    <row r="992" spans="1:12" ht="12.7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</row>
    <row r="993" spans="1:12" ht="12.7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</row>
    <row r="994" spans="1:12" ht="12.7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</row>
    <row r="995" spans="1:12" ht="12.7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</row>
    <row r="996" spans="1:12" ht="12.7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</row>
    <row r="997" spans="1:12" ht="12.7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</row>
    <row r="998" spans="1:12" ht="12.7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</row>
    <row r="999" spans="1:12" ht="12.7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</row>
    <row r="1000" spans="1:12" ht="12.75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</row>
    <row r="1001" spans="1:12" ht="12.75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</row>
    <row r="1002" spans="1:12" ht="12.75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</row>
    <row r="1003" spans="1:12" ht="12.75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</row>
    <row r="1004" spans="1:12" ht="12.75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</row>
    <row r="1005" spans="1:12" ht="12.75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</row>
    <row r="1006" spans="1:12" ht="12.75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</row>
    <row r="1007" spans="1:12" ht="12.75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</row>
    <row r="1008" spans="1:12" ht="12.75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</row>
    <row r="1009" spans="1:12" ht="12.75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</row>
    <row r="1010" spans="1:12" ht="12.75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</row>
    <row r="1011" spans="1:12" ht="12.75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</row>
    <row r="1012" spans="1:12" ht="12.75">
      <c r="A1012" s="9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</row>
    <row r="1013" spans="1:12" ht="12.75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</row>
    <row r="1014" spans="1:12" ht="12.75">
      <c r="A1014" s="9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</row>
    <row r="1015" spans="1:12" ht="12.75">
      <c r="A1015" s="9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</row>
    <row r="1016" spans="1:12" ht="12.75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</row>
    <row r="1017" spans="1:12" ht="12.75">
      <c r="A1017" s="9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</row>
    <row r="1018" spans="1:12" ht="12.75">
      <c r="A1018" s="9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</row>
    <row r="1019" spans="1:12" ht="12.75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</row>
    <row r="1020" spans="1:12" ht="12.75">
      <c r="A1020" s="9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</row>
    <row r="1021" spans="1:12" ht="12.75">
      <c r="A1021" s="9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</row>
    <row r="1022" spans="1:12" ht="12.75">
      <c r="A1022" s="9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</row>
    <row r="1023" spans="1:12" ht="12.75">
      <c r="A1023" s="9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</row>
    <row r="1024" spans="1:12" ht="12.75">
      <c r="A1024" s="9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</row>
    <row r="1025" spans="1:12" ht="12.75">
      <c r="A1025" s="9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</row>
    <row r="1026" spans="1:12" ht="12.75">
      <c r="A1026" s="9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</row>
    <row r="1027" spans="1:12" ht="12.75">
      <c r="A1027" s="9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</row>
    <row r="1028" spans="1:12" ht="12.75">
      <c r="A1028" s="9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</row>
    <row r="1029" spans="1:12" ht="12.75">
      <c r="A1029" s="9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</row>
    <row r="1030" spans="1:12" ht="12.75">
      <c r="A1030" s="9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</row>
    <row r="1031" spans="1:12" ht="12.75">
      <c r="A1031" s="9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</row>
    <row r="1032" spans="1:12" ht="12.75">
      <c r="A1032" s="9"/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</row>
    <row r="1033" spans="1:12" ht="12.75">
      <c r="A1033" s="9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</row>
    <row r="1034" spans="1:12" ht="12.75">
      <c r="A1034" s="9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</row>
    <row r="1035" spans="1:12" ht="12.75">
      <c r="A1035" s="9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</row>
    <row r="1036" spans="1:12" ht="12.75">
      <c r="A1036" s="9"/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</row>
    <row r="1037" spans="1:12" ht="12.75">
      <c r="A1037" s="9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</row>
    <row r="1038" spans="1:12" ht="12.75">
      <c r="A1038" s="9"/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</row>
    <row r="1039" spans="1:12" ht="12.75">
      <c r="A1039" s="9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</row>
    <row r="1040" spans="1:12" ht="12.75">
      <c r="A1040" s="9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</row>
    <row r="1041" spans="1:12" ht="12.75">
      <c r="A1041" s="9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</row>
    <row r="1042" spans="1:12" ht="12.75">
      <c r="A1042" s="9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</row>
    <row r="1043" spans="1:12" ht="12.75">
      <c r="A1043" s="9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</row>
    <row r="1044" spans="1:12" ht="12.75">
      <c r="A1044" s="9"/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</row>
    <row r="1045" spans="1:12" ht="12.75">
      <c r="A1045" s="9"/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</row>
    <row r="1046" spans="1:12" ht="12.75">
      <c r="A1046" s="9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</row>
    <row r="1047" spans="1:12" ht="12.75">
      <c r="A1047" s="9"/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</row>
    <row r="1048" spans="1:12" ht="12.75">
      <c r="A1048" s="9"/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</row>
    <row r="1049" spans="1:12" ht="12.75">
      <c r="A1049" s="9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</row>
    <row r="1050" spans="1:12" ht="12.75">
      <c r="A1050" s="9"/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</row>
    <row r="1051" spans="1:12" ht="12.75">
      <c r="A1051" s="9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</row>
    <row r="1052" spans="1:12" ht="12.75">
      <c r="A1052" s="9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</row>
    <row r="1053" spans="1:12" ht="12.75">
      <c r="A1053" s="9"/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</row>
    <row r="1054" spans="1:12" ht="12.75">
      <c r="A1054" s="9"/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</row>
    <row r="1055" spans="1:12" ht="12.75">
      <c r="A1055" s="9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</row>
    <row r="1056" spans="1:12" ht="12.75">
      <c r="A1056" s="9"/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</row>
    <row r="1057" spans="1:12" ht="12.75">
      <c r="A1057" s="9"/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</row>
    <row r="1058" spans="1:12" ht="12.75">
      <c r="A1058" s="9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</row>
    <row r="1059" spans="1:12" ht="12.75">
      <c r="A1059" s="9"/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</row>
    <row r="1060" spans="1:12" ht="12.75">
      <c r="A1060" s="9"/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</row>
    <row r="1061" spans="1:12" ht="12.75">
      <c r="A1061" s="9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</row>
    <row r="1062" spans="1:12" ht="12.75">
      <c r="A1062" s="9"/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</row>
    <row r="1063" spans="1:12" ht="12.75">
      <c r="A1063" s="9"/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</row>
    <row r="1064" spans="1:12" ht="12.75">
      <c r="A1064" s="9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</row>
    <row r="1065" spans="1:12" ht="12.75">
      <c r="A1065" s="9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</row>
    <row r="1066" spans="1:12" ht="12.75">
      <c r="A1066" s="9"/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</row>
    <row r="1067" spans="1:12" ht="12.75">
      <c r="A1067" s="9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</row>
    <row r="1068" spans="1:12" ht="12.75">
      <c r="A1068" s="9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</row>
    <row r="1069" spans="1:12" ht="12.75">
      <c r="A1069" s="9"/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</row>
    <row r="1070" spans="1:12" ht="12.75">
      <c r="A1070" s="9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</row>
    <row r="1071" spans="1:12" ht="12.75">
      <c r="A1071" s="9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</row>
    <row r="1072" spans="1:12" ht="12.75">
      <c r="A1072" s="9"/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</row>
    <row r="1073" spans="1:12" ht="12.75">
      <c r="A1073" s="9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</row>
    <row r="1074" spans="1:12" ht="12.75">
      <c r="A1074" s="9"/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</row>
    <row r="1075" spans="1:12" ht="12.75">
      <c r="A1075" s="9"/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</row>
    <row r="1076" spans="1:12" ht="12.75">
      <c r="A1076" s="9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</row>
    <row r="1077" spans="1:12" ht="12.75">
      <c r="A1077" s="9"/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</row>
    <row r="1078" spans="1:12" ht="12.75">
      <c r="A1078" s="9"/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</row>
    <row r="1079" spans="1:12" ht="12.75">
      <c r="A1079" s="9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</row>
    <row r="1080" spans="1:12" ht="12.75">
      <c r="A1080" s="9"/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</row>
    <row r="1081" spans="1:12" ht="12.75">
      <c r="A1081" s="9"/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</row>
    <row r="1082" spans="1:12" ht="12.75">
      <c r="A1082" s="9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</row>
    <row r="1083" spans="1:12" ht="12.75">
      <c r="A1083" s="9"/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</row>
    <row r="1084" spans="1:12" ht="12.75">
      <c r="A1084" s="9"/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</row>
    <row r="1085" spans="1:12" ht="12.75">
      <c r="A1085" s="9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</row>
    <row r="1086" spans="1:12" ht="12.75">
      <c r="A1086" s="9"/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</row>
    <row r="1087" spans="1:12" ht="12.75">
      <c r="A1087" s="9"/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</row>
    <row r="1088" spans="1:12" ht="12.75">
      <c r="A1088" s="9"/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</row>
    <row r="1089" spans="1:12" ht="12.75">
      <c r="A1089" s="9"/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</row>
    <row r="1090" spans="1:12" ht="12.75">
      <c r="A1090" s="9"/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</row>
    <row r="1091" spans="1:12" ht="12.75">
      <c r="A1091" s="9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</row>
    <row r="1092" spans="1:12" ht="12.75">
      <c r="A1092" s="9"/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</row>
    <row r="1093" spans="1:12" ht="12.75">
      <c r="A1093" s="9"/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</row>
    <row r="1094" spans="1:12" ht="12.75">
      <c r="A1094" s="9"/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</row>
    <row r="1095" spans="1:12" ht="12.75">
      <c r="A1095" s="9"/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</row>
    <row r="1096" spans="1:12" ht="12.75">
      <c r="A1096" s="9"/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</row>
    <row r="1097" spans="1:12" ht="12.75">
      <c r="A1097" s="9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</row>
    <row r="1098" spans="1:12" ht="12.75">
      <c r="A1098" s="9"/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</row>
    <row r="1099" spans="1:12" ht="12.75">
      <c r="A1099" s="9"/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</row>
    <row r="1100" spans="1:12" ht="12.75">
      <c r="A1100" s="9"/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</row>
    <row r="1101" spans="1:12" ht="12.75">
      <c r="A1101" s="9"/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</row>
    <row r="1102" spans="1:12" ht="12.75">
      <c r="A1102" s="9"/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</row>
    <row r="1103" spans="1:12" ht="12.75">
      <c r="A1103" s="9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</row>
    <row r="1104" spans="1:12" ht="12.75">
      <c r="A1104" s="9"/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</row>
    <row r="1105" spans="1:12" ht="12.75">
      <c r="A1105" s="9"/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</row>
    <row r="1106" spans="1:12" ht="12.75">
      <c r="A1106" s="9"/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</row>
    <row r="1107" spans="1:12" ht="12.75">
      <c r="A1107" s="9"/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</row>
    <row r="1108" spans="1:12" ht="12.75">
      <c r="A1108" s="9"/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</row>
    <row r="1109" spans="1:12" ht="12.75">
      <c r="A1109" s="9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</row>
    <row r="1110" spans="1:12" ht="12.75">
      <c r="A1110" s="9"/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</row>
    <row r="1111" spans="1:12" ht="12.75">
      <c r="A1111" s="9"/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</row>
    <row r="1112" spans="1:12" ht="12.75">
      <c r="A1112" s="9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</row>
    <row r="1113" spans="1:12" ht="12.75">
      <c r="A1113" s="9"/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</row>
    <row r="1114" spans="1:12" ht="12.75">
      <c r="A1114" s="9"/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</row>
    <row r="1115" spans="1:12" ht="12.75">
      <c r="A1115" s="9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</row>
    <row r="1116" spans="1:12" ht="12.75">
      <c r="A1116" s="9"/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</row>
    <row r="1117" spans="1:12" ht="12.75">
      <c r="A1117" s="9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</row>
    <row r="1118" spans="1:12" ht="12.75">
      <c r="A1118" s="9"/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</row>
    <row r="1119" spans="1:12" ht="12.75">
      <c r="A1119" s="9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</row>
    <row r="1120" spans="1:12" ht="12.75">
      <c r="A1120" s="9"/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</row>
    <row r="1121" spans="1:12" ht="12.75">
      <c r="A1121" s="9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</row>
    <row r="1122" spans="1:12" ht="12.75">
      <c r="A1122" s="9"/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</row>
    <row r="1123" spans="1:12" ht="12.75">
      <c r="A1123" s="9"/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</row>
    <row r="1124" spans="1:12" ht="12.75">
      <c r="A1124" s="9"/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</row>
    <row r="1125" spans="1:12" ht="12.75">
      <c r="A1125" s="9"/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</row>
    <row r="1126" spans="1:12" ht="12.75">
      <c r="A1126" s="9"/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</row>
    <row r="1127" spans="1:12" ht="12.75">
      <c r="A1127" s="9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</row>
    <row r="1128" spans="1:12" ht="12.75">
      <c r="A1128" s="9"/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</row>
    <row r="1129" spans="1:12" ht="12.75">
      <c r="A1129" s="9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</row>
    <row r="1130" spans="1:12" ht="12.75">
      <c r="A1130" s="9"/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</row>
    <row r="1131" spans="1:12" ht="12.75">
      <c r="A1131" s="9"/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</row>
    <row r="1132" spans="1:12" ht="12.75">
      <c r="A1132" s="9"/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</row>
    <row r="1133" spans="1:12" ht="12.75">
      <c r="A1133" s="9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</row>
    <row r="1134" spans="1:12" ht="12.75">
      <c r="A1134" s="9"/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</row>
    <row r="1135" spans="1:12" ht="12.75">
      <c r="A1135" s="9"/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</row>
    <row r="1136" spans="1:12" ht="12.75">
      <c r="A1136" s="9"/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</row>
    <row r="1137" spans="1:12" ht="12.75">
      <c r="A1137" s="9"/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</row>
    <row r="1138" spans="1:12" ht="12.75">
      <c r="A1138" s="9"/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</row>
    <row r="1139" spans="1:12" ht="12.75">
      <c r="A1139" s="9"/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</row>
    <row r="1140" spans="1:12" ht="12.75">
      <c r="A1140" s="9"/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</row>
    <row r="1141" spans="1:12" ht="12.75">
      <c r="A1141" s="9"/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</row>
    <row r="1142" spans="1:12" ht="12.75">
      <c r="A1142" s="9"/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</row>
    <row r="1143" spans="1:12" ht="12.75">
      <c r="A1143" s="9"/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</row>
    <row r="1144" spans="1:12" ht="12.75">
      <c r="A1144" s="9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</row>
    <row r="1145" spans="1:12" ht="12.75">
      <c r="A1145" s="9"/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</row>
    <row r="1146" spans="1:12" ht="12.75">
      <c r="A1146" s="9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</row>
    <row r="1147" spans="1:12" ht="12.75">
      <c r="A1147" s="9"/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</row>
    <row r="1148" spans="1:12" ht="12.75">
      <c r="A1148" s="9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</row>
    <row r="1149" spans="1:12" ht="12.75">
      <c r="A1149" s="9"/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</row>
    <row r="1150" spans="1:12" ht="12.75">
      <c r="A1150" s="9"/>
      <c r="B1150" s="9"/>
      <c r="C1150" s="9"/>
      <c r="D1150" s="9"/>
      <c r="E1150" s="9"/>
      <c r="F1150" s="9"/>
      <c r="G1150" s="9"/>
      <c r="H1150" s="9"/>
      <c r="I1150" s="9"/>
      <c r="J1150" s="9"/>
      <c r="K1150" s="9"/>
      <c r="L1150" s="9"/>
    </row>
    <row r="1151" spans="1:12" ht="12.75">
      <c r="A1151" s="9"/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</row>
    <row r="1152" spans="1:12" ht="12.75">
      <c r="A1152" s="9"/>
      <c r="B1152" s="9"/>
      <c r="C1152" s="9"/>
      <c r="D1152" s="9"/>
      <c r="E1152" s="9"/>
      <c r="F1152" s="9"/>
      <c r="G1152" s="9"/>
      <c r="H1152" s="9"/>
      <c r="I1152" s="9"/>
      <c r="J1152" s="9"/>
      <c r="K1152" s="9"/>
      <c r="L1152" s="9"/>
    </row>
    <row r="1153" spans="1:12" ht="12.75">
      <c r="A1153" s="9"/>
      <c r="B1153" s="9"/>
      <c r="C1153" s="9"/>
      <c r="D1153" s="9"/>
      <c r="E1153" s="9"/>
      <c r="F1153" s="9"/>
      <c r="G1153" s="9"/>
      <c r="H1153" s="9"/>
      <c r="I1153" s="9"/>
      <c r="J1153" s="9"/>
      <c r="K1153" s="9"/>
      <c r="L1153" s="9"/>
    </row>
    <row r="1154" spans="1:12" ht="12.75">
      <c r="A1154" s="9"/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</row>
    <row r="1155" spans="1:12" ht="12.75">
      <c r="A1155" s="9"/>
      <c r="B1155" s="9"/>
      <c r="C1155" s="9"/>
      <c r="D1155" s="9"/>
      <c r="E1155" s="9"/>
      <c r="F1155" s="9"/>
      <c r="G1155" s="9"/>
      <c r="H1155" s="9"/>
      <c r="I1155" s="9"/>
      <c r="J1155" s="9"/>
      <c r="K1155" s="9"/>
      <c r="L1155" s="9"/>
    </row>
    <row r="1156" spans="1:12" ht="12.75">
      <c r="A1156" s="9"/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</row>
    <row r="1157" spans="1:12" ht="12.75">
      <c r="A1157" s="9"/>
      <c r="B1157" s="9"/>
      <c r="C1157" s="9"/>
      <c r="D1157" s="9"/>
      <c r="E1157" s="9"/>
      <c r="F1157" s="9"/>
      <c r="G1157" s="9"/>
      <c r="H1157" s="9"/>
      <c r="I1157" s="9"/>
      <c r="J1157" s="9"/>
      <c r="K1157" s="9"/>
      <c r="L1157" s="9"/>
    </row>
    <row r="1158" spans="1:12" ht="12.75">
      <c r="A1158" s="9"/>
      <c r="B1158" s="9"/>
      <c r="C1158" s="9"/>
      <c r="D1158" s="9"/>
      <c r="E1158" s="9"/>
      <c r="F1158" s="9"/>
      <c r="G1158" s="9"/>
      <c r="H1158" s="9"/>
      <c r="I1158" s="9"/>
      <c r="J1158" s="9"/>
      <c r="K1158" s="9"/>
      <c r="L1158" s="9"/>
    </row>
    <row r="1159" spans="1:12" ht="12.75">
      <c r="A1159" s="9"/>
      <c r="B1159" s="9"/>
      <c r="C1159" s="9"/>
      <c r="D1159" s="9"/>
      <c r="E1159" s="9"/>
      <c r="F1159" s="9"/>
      <c r="G1159" s="9"/>
      <c r="H1159" s="9"/>
      <c r="I1159" s="9"/>
      <c r="J1159" s="9"/>
      <c r="K1159" s="9"/>
      <c r="L1159" s="9"/>
    </row>
    <row r="1160" spans="1:12" ht="12.75">
      <c r="A1160" s="9"/>
      <c r="B1160" s="9"/>
      <c r="C1160" s="9"/>
      <c r="D1160" s="9"/>
      <c r="E1160" s="9"/>
      <c r="F1160" s="9"/>
      <c r="G1160" s="9"/>
      <c r="H1160" s="9"/>
      <c r="I1160" s="9"/>
      <c r="J1160" s="9"/>
      <c r="K1160" s="9"/>
      <c r="L1160" s="9"/>
    </row>
    <row r="1161" spans="1:12" ht="12.75">
      <c r="A1161" s="9"/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</row>
    <row r="1162" spans="1:12" ht="12.75">
      <c r="A1162" s="9"/>
      <c r="B1162" s="9"/>
      <c r="C1162" s="9"/>
      <c r="D1162" s="9"/>
      <c r="E1162" s="9"/>
      <c r="F1162" s="9"/>
      <c r="G1162" s="9"/>
      <c r="H1162" s="9"/>
      <c r="I1162" s="9"/>
      <c r="J1162" s="9"/>
      <c r="K1162" s="9"/>
      <c r="L1162" s="9"/>
    </row>
    <row r="1163" spans="1:12" ht="12.75">
      <c r="A1163" s="9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</row>
    <row r="1164" spans="1:12" ht="12.75">
      <c r="A1164" s="9"/>
      <c r="B1164" s="9"/>
      <c r="C1164" s="9"/>
      <c r="D1164" s="9"/>
      <c r="E1164" s="9"/>
      <c r="F1164" s="9"/>
      <c r="G1164" s="9"/>
      <c r="H1164" s="9"/>
      <c r="I1164" s="9"/>
      <c r="J1164" s="9"/>
      <c r="K1164" s="9"/>
      <c r="L1164" s="9"/>
    </row>
    <row r="1165" spans="1:12" ht="12.75">
      <c r="A1165" s="9"/>
      <c r="B1165" s="9"/>
      <c r="C1165" s="9"/>
      <c r="D1165" s="9"/>
      <c r="E1165" s="9"/>
      <c r="F1165" s="9"/>
      <c r="G1165" s="9"/>
      <c r="H1165" s="9"/>
      <c r="I1165" s="9"/>
      <c r="J1165" s="9"/>
      <c r="K1165" s="9"/>
      <c r="L1165" s="9"/>
    </row>
    <row r="1166" spans="1:12" ht="12.75">
      <c r="A1166" s="9"/>
      <c r="B1166" s="9"/>
      <c r="C1166" s="9"/>
      <c r="D1166" s="9"/>
      <c r="E1166" s="9"/>
      <c r="F1166" s="9"/>
      <c r="G1166" s="9"/>
      <c r="H1166" s="9"/>
      <c r="I1166" s="9"/>
      <c r="J1166" s="9"/>
      <c r="K1166" s="9"/>
      <c r="L1166" s="9"/>
    </row>
    <row r="1167" spans="1:12" ht="12.75">
      <c r="A1167" s="9"/>
      <c r="B1167" s="9"/>
      <c r="C1167" s="9"/>
      <c r="D1167" s="9"/>
      <c r="E1167" s="9"/>
      <c r="F1167" s="9"/>
      <c r="G1167" s="9"/>
      <c r="H1167" s="9"/>
      <c r="I1167" s="9"/>
      <c r="J1167" s="9"/>
      <c r="K1167" s="9"/>
      <c r="L1167" s="9"/>
    </row>
    <row r="1168" spans="1:12" ht="12.75">
      <c r="A1168" s="9"/>
      <c r="B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</row>
    <row r="1169" spans="1:12" ht="12.75">
      <c r="A1169" s="9"/>
      <c r="B1169" s="9"/>
      <c r="C1169" s="9"/>
      <c r="D1169" s="9"/>
      <c r="E1169" s="9"/>
      <c r="F1169" s="9"/>
      <c r="G1169" s="9"/>
      <c r="H1169" s="9"/>
      <c r="I1169" s="9"/>
      <c r="J1169" s="9"/>
      <c r="K1169" s="9"/>
      <c r="L1169" s="9"/>
    </row>
    <row r="1170" spans="1:12" ht="12.75">
      <c r="A1170" s="9"/>
      <c r="B1170" s="9"/>
      <c r="C1170" s="9"/>
      <c r="D1170" s="9"/>
      <c r="E1170" s="9"/>
      <c r="F1170" s="9"/>
      <c r="G1170" s="9"/>
      <c r="H1170" s="9"/>
      <c r="I1170" s="9"/>
      <c r="J1170" s="9"/>
      <c r="K1170" s="9"/>
      <c r="L1170" s="9"/>
    </row>
    <row r="1171" spans="1:12" ht="12.75">
      <c r="A1171" s="9"/>
      <c r="B1171" s="9"/>
      <c r="C1171" s="9"/>
      <c r="D1171" s="9"/>
      <c r="E1171" s="9"/>
      <c r="F1171" s="9"/>
      <c r="G1171" s="9"/>
      <c r="H1171" s="9"/>
      <c r="I1171" s="9"/>
      <c r="J1171" s="9"/>
      <c r="K1171" s="9"/>
      <c r="L1171" s="9"/>
    </row>
    <row r="1172" spans="1:12" ht="12.75">
      <c r="A1172" s="9"/>
      <c r="B1172" s="9"/>
      <c r="C1172" s="9"/>
      <c r="D1172" s="9"/>
      <c r="E1172" s="9"/>
      <c r="F1172" s="9"/>
      <c r="G1172" s="9"/>
      <c r="H1172" s="9"/>
      <c r="I1172" s="9"/>
      <c r="J1172" s="9"/>
      <c r="K1172" s="9"/>
      <c r="L1172" s="9"/>
    </row>
    <row r="1173" spans="1:12" ht="12.75">
      <c r="A1173" s="9"/>
      <c r="B1173" s="9"/>
      <c r="C1173" s="9"/>
      <c r="D1173" s="9"/>
      <c r="E1173" s="9"/>
      <c r="F1173" s="9"/>
      <c r="G1173" s="9"/>
      <c r="H1173" s="9"/>
      <c r="I1173" s="9"/>
      <c r="J1173" s="9"/>
      <c r="K1173" s="9"/>
      <c r="L1173" s="9"/>
    </row>
    <row r="1174" spans="1:12" ht="12.75">
      <c r="A1174" s="9"/>
      <c r="B1174" s="9"/>
      <c r="C1174" s="9"/>
      <c r="D1174" s="9"/>
      <c r="E1174" s="9"/>
      <c r="F1174" s="9"/>
      <c r="G1174" s="9"/>
      <c r="H1174" s="9"/>
      <c r="I1174" s="9"/>
      <c r="J1174" s="9"/>
      <c r="K1174" s="9"/>
      <c r="L1174" s="9"/>
    </row>
    <row r="1175" spans="1:12" ht="12.75">
      <c r="A1175" s="9"/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</row>
    <row r="1176" spans="1:12" ht="12.75">
      <c r="A1176" s="9"/>
      <c r="B1176" s="9"/>
      <c r="C1176" s="9"/>
      <c r="D1176" s="9"/>
      <c r="E1176" s="9"/>
      <c r="F1176" s="9"/>
      <c r="G1176" s="9"/>
      <c r="H1176" s="9"/>
      <c r="I1176" s="9"/>
      <c r="J1176" s="9"/>
      <c r="K1176" s="9"/>
      <c r="L1176" s="9"/>
    </row>
    <row r="1177" spans="1:12" ht="12.75">
      <c r="A1177" s="9"/>
      <c r="B1177" s="9"/>
      <c r="C1177" s="9"/>
      <c r="D1177" s="9"/>
      <c r="E1177" s="9"/>
      <c r="F1177" s="9"/>
      <c r="G1177" s="9"/>
      <c r="H1177" s="9"/>
      <c r="I1177" s="9"/>
      <c r="J1177" s="9"/>
      <c r="K1177" s="9"/>
      <c r="L1177" s="9"/>
    </row>
    <row r="1178" spans="1:12" ht="12.75">
      <c r="A1178" s="9"/>
      <c r="B1178" s="9"/>
      <c r="C1178" s="9"/>
      <c r="D1178" s="9"/>
      <c r="E1178" s="9"/>
      <c r="F1178" s="9"/>
      <c r="G1178" s="9"/>
      <c r="H1178" s="9"/>
      <c r="I1178" s="9"/>
      <c r="J1178" s="9"/>
      <c r="K1178" s="9"/>
      <c r="L1178" s="9"/>
    </row>
    <row r="1179" spans="1:12" ht="12.75">
      <c r="A1179" s="9"/>
      <c r="B1179" s="9"/>
      <c r="C1179" s="9"/>
      <c r="D1179" s="9"/>
      <c r="E1179" s="9"/>
      <c r="F1179" s="9"/>
      <c r="G1179" s="9"/>
      <c r="H1179" s="9"/>
      <c r="I1179" s="9"/>
      <c r="J1179" s="9"/>
      <c r="K1179" s="9"/>
      <c r="L1179" s="9"/>
    </row>
    <row r="1180" spans="1:12" ht="12.75">
      <c r="A1180" s="9"/>
      <c r="B1180" s="9"/>
      <c r="C1180" s="9"/>
      <c r="D1180" s="9"/>
      <c r="E1180" s="9"/>
      <c r="F1180" s="9"/>
      <c r="G1180" s="9"/>
      <c r="H1180" s="9"/>
      <c r="I1180" s="9"/>
      <c r="J1180" s="9"/>
      <c r="K1180" s="9"/>
      <c r="L1180" s="9"/>
    </row>
    <row r="1181" spans="1:12" ht="12.75">
      <c r="A1181" s="9"/>
      <c r="B1181" s="9"/>
      <c r="C1181" s="9"/>
      <c r="D1181" s="9"/>
      <c r="E1181" s="9"/>
      <c r="F1181" s="9"/>
      <c r="G1181" s="9"/>
      <c r="H1181" s="9"/>
      <c r="I1181" s="9"/>
      <c r="J1181" s="9"/>
      <c r="K1181" s="9"/>
      <c r="L1181" s="9"/>
    </row>
    <row r="1182" spans="1:12" ht="12.75">
      <c r="A1182" s="9"/>
      <c r="B1182" s="9"/>
      <c r="C1182" s="9"/>
      <c r="D1182" s="9"/>
      <c r="E1182" s="9"/>
      <c r="F1182" s="9"/>
      <c r="G1182" s="9"/>
      <c r="H1182" s="9"/>
      <c r="I1182" s="9"/>
      <c r="J1182" s="9"/>
      <c r="K1182" s="9"/>
      <c r="L1182" s="9"/>
    </row>
    <row r="1183" spans="1:12" ht="12.75">
      <c r="A1183" s="9"/>
      <c r="B1183" s="9"/>
      <c r="C1183" s="9"/>
      <c r="D1183" s="9"/>
      <c r="E1183" s="9"/>
      <c r="F1183" s="9"/>
      <c r="G1183" s="9"/>
      <c r="H1183" s="9"/>
      <c r="I1183" s="9"/>
      <c r="J1183" s="9"/>
      <c r="K1183" s="9"/>
      <c r="L1183" s="9"/>
    </row>
    <row r="1184" spans="1:12" ht="12.75">
      <c r="A1184" s="9"/>
      <c r="B1184" s="9"/>
      <c r="C1184" s="9"/>
      <c r="D1184" s="9"/>
      <c r="E1184" s="9"/>
      <c r="F1184" s="9"/>
      <c r="G1184" s="9"/>
      <c r="H1184" s="9"/>
      <c r="I1184" s="9"/>
      <c r="J1184" s="9"/>
      <c r="K1184" s="9"/>
      <c r="L1184" s="9"/>
    </row>
    <row r="1185" spans="1:12" ht="12.75">
      <c r="A1185" s="9"/>
      <c r="B1185" s="9"/>
      <c r="C1185" s="9"/>
      <c r="D1185" s="9"/>
      <c r="E1185" s="9"/>
      <c r="F1185" s="9"/>
      <c r="G1185" s="9"/>
      <c r="H1185" s="9"/>
      <c r="I1185" s="9"/>
      <c r="J1185" s="9"/>
      <c r="K1185" s="9"/>
      <c r="L1185" s="9"/>
    </row>
    <row r="1186" spans="1:12" ht="12.75">
      <c r="A1186" s="9"/>
      <c r="B1186" s="9"/>
      <c r="C1186" s="9"/>
      <c r="D1186" s="9"/>
      <c r="E1186" s="9"/>
      <c r="F1186" s="9"/>
      <c r="G1186" s="9"/>
      <c r="H1186" s="9"/>
      <c r="I1186" s="9"/>
      <c r="J1186" s="9"/>
      <c r="K1186" s="9"/>
      <c r="L1186" s="9"/>
    </row>
    <row r="1187" spans="1:12" ht="12.75">
      <c r="A1187" s="9"/>
      <c r="B1187" s="9"/>
      <c r="C1187" s="9"/>
      <c r="D1187" s="9"/>
      <c r="E1187" s="9"/>
      <c r="F1187" s="9"/>
      <c r="G1187" s="9"/>
      <c r="H1187" s="9"/>
      <c r="I1187" s="9"/>
      <c r="J1187" s="9"/>
      <c r="K1187" s="9"/>
      <c r="L1187" s="9"/>
    </row>
    <row r="1188" spans="1:12" ht="12.75">
      <c r="A1188" s="9"/>
      <c r="B1188" s="9"/>
      <c r="C1188" s="9"/>
      <c r="D1188" s="9"/>
      <c r="E1188" s="9"/>
      <c r="F1188" s="9"/>
      <c r="G1188" s="9"/>
      <c r="H1188" s="9"/>
      <c r="I1188" s="9"/>
      <c r="J1188" s="9"/>
      <c r="K1188" s="9"/>
      <c r="L1188" s="9"/>
    </row>
    <row r="1189" spans="1:12" ht="12.75">
      <c r="A1189" s="9"/>
      <c r="B1189" s="9"/>
      <c r="C1189" s="9"/>
      <c r="D1189" s="9"/>
      <c r="E1189" s="9"/>
      <c r="F1189" s="9"/>
      <c r="G1189" s="9"/>
      <c r="H1189" s="9"/>
      <c r="I1189" s="9"/>
      <c r="J1189" s="9"/>
      <c r="K1189" s="9"/>
      <c r="L1189" s="9"/>
    </row>
    <row r="1190" spans="1:12" ht="12.75">
      <c r="A1190" s="9"/>
      <c r="B1190" s="9"/>
      <c r="C1190" s="9"/>
      <c r="D1190" s="9"/>
      <c r="E1190" s="9"/>
      <c r="F1190" s="9"/>
      <c r="G1190" s="9"/>
      <c r="H1190" s="9"/>
      <c r="I1190" s="9"/>
      <c r="J1190" s="9"/>
      <c r="K1190" s="9"/>
      <c r="L1190" s="9"/>
    </row>
    <row r="1191" spans="1:12" ht="12.75">
      <c r="A1191" s="9"/>
      <c r="B1191" s="9"/>
      <c r="C1191" s="9"/>
      <c r="D1191" s="9"/>
      <c r="E1191" s="9"/>
      <c r="F1191" s="9"/>
      <c r="G1191" s="9"/>
      <c r="H1191" s="9"/>
      <c r="I1191" s="9"/>
      <c r="J1191" s="9"/>
      <c r="K1191" s="9"/>
      <c r="L1191" s="9"/>
    </row>
    <row r="1192" spans="1:12" ht="12.75">
      <c r="A1192" s="9"/>
      <c r="B1192" s="9"/>
      <c r="C1192" s="9"/>
      <c r="D1192" s="9"/>
      <c r="E1192" s="9"/>
      <c r="F1192" s="9"/>
      <c r="G1192" s="9"/>
      <c r="H1192" s="9"/>
      <c r="I1192" s="9"/>
      <c r="J1192" s="9"/>
      <c r="K1192" s="9"/>
      <c r="L1192" s="9"/>
    </row>
    <row r="1193" spans="1:12" ht="12.75">
      <c r="A1193" s="9"/>
      <c r="B1193" s="9"/>
      <c r="C1193" s="9"/>
      <c r="D1193" s="9"/>
      <c r="E1193" s="9"/>
      <c r="F1193" s="9"/>
      <c r="G1193" s="9"/>
      <c r="H1193" s="9"/>
      <c r="I1193" s="9"/>
      <c r="J1193" s="9"/>
      <c r="K1193" s="9"/>
      <c r="L1193" s="9"/>
    </row>
    <row r="1194" spans="1:12" ht="12.75">
      <c r="A1194" s="9"/>
      <c r="B1194" s="9"/>
      <c r="C1194" s="9"/>
      <c r="D1194" s="9"/>
      <c r="E1194" s="9"/>
      <c r="F1194" s="9"/>
      <c r="G1194" s="9"/>
      <c r="H1194" s="9"/>
      <c r="I1194" s="9"/>
      <c r="J1194" s="9"/>
      <c r="K1194" s="9"/>
      <c r="L1194" s="9"/>
    </row>
    <row r="1195" spans="1:12" ht="12.75">
      <c r="A1195" s="9"/>
      <c r="B1195" s="9"/>
      <c r="C1195" s="9"/>
      <c r="D1195" s="9"/>
      <c r="E1195" s="9"/>
      <c r="F1195" s="9"/>
      <c r="G1195" s="9"/>
      <c r="H1195" s="9"/>
      <c r="I1195" s="9"/>
      <c r="J1195" s="9"/>
      <c r="K1195" s="9"/>
      <c r="L1195" s="9"/>
    </row>
    <row r="1196" spans="1:12" ht="12.75">
      <c r="A1196" s="9"/>
      <c r="B1196" s="9"/>
      <c r="C1196" s="9"/>
      <c r="D1196" s="9"/>
      <c r="E1196" s="9"/>
      <c r="F1196" s="9"/>
      <c r="G1196" s="9"/>
      <c r="H1196" s="9"/>
      <c r="I1196" s="9"/>
      <c r="J1196" s="9"/>
      <c r="K1196" s="9"/>
      <c r="L1196" s="9"/>
    </row>
    <row r="1197" spans="1:12" ht="12.75">
      <c r="A1197" s="9"/>
      <c r="B1197" s="9"/>
      <c r="C1197" s="9"/>
      <c r="D1197" s="9"/>
      <c r="E1197" s="9"/>
      <c r="F1197" s="9"/>
      <c r="G1197" s="9"/>
      <c r="H1197" s="9"/>
      <c r="I1197" s="9"/>
      <c r="J1197" s="9"/>
      <c r="K1197" s="9"/>
      <c r="L1197" s="9"/>
    </row>
    <row r="1198" spans="1:12" ht="12.75">
      <c r="A1198" s="9"/>
      <c r="B1198" s="9"/>
      <c r="C1198" s="9"/>
      <c r="D1198" s="9"/>
      <c r="E1198" s="9"/>
      <c r="F1198" s="9"/>
      <c r="G1198" s="9"/>
      <c r="H1198" s="9"/>
      <c r="I1198" s="9"/>
      <c r="J1198" s="9"/>
      <c r="K1198" s="9"/>
      <c r="L1198" s="9"/>
    </row>
    <row r="1199" spans="1:12" ht="12.75">
      <c r="A1199" s="9"/>
      <c r="B1199" s="9"/>
      <c r="C1199" s="9"/>
      <c r="D1199" s="9"/>
      <c r="E1199" s="9"/>
      <c r="F1199" s="9"/>
      <c r="G1199" s="9"/>
      <c r="H1199" s="9"/>
      <c r="I1199" s="9"/>
      <c r="J1199" s="9"/>
      <c r="K1199" s="9"/>
      <c r="L1199" s="9"/>
    </row>
    <row r="1200" spans="1:12" ht="12.75">
      <c r="A1200" s="9"/>
      <c r="B1200" s="9"/>
      <c r="C1200" s="9"/>
      <c r="D1200" s="9"/>
      <c r="E1200" s="9"/>
      <c r="F1200" s="9"/>
      <c r="G1200" s="9"/>
      <c r="H1200" s="9"/>
      <c r="I1200" s="9"/>
      <c r="J1200" s="9"/>
      <c r="K1200" s="9"/>
      <c r="L1200" s="9"/>
    </row>
    <row r="1201" spans="1:12" ht="12.75">
      <c r="A1201" s="9"/>
      <c r="B1201" s="9"/>
      <c r="C1201" s="9"/>
      <c r="D1201" s="9"/>
      <c r="E1201" s="9"/>
      <c r="F1201" s="9"/>
      <c r="G1201" s="9"/>
      <c r="H1201" s="9"/>
      <c r="I1201" s="9"/>
      <c r="J1201" s="9"/>
      <c r="K1201" s="9"/>
      <c r="L1201" s="9"/>
    </row>
    <row r="1202" spans="1:12" ht="12.75">
      <c r="A1202" s="9"/>
      <c r="B1202" s="9"/>
      <c r="C1202" s="9"/>
      <c r="D1202" s="9"/>
      <c r="E1202" s="9"/>
      <c r="F1202" s="9"/>
      <c r="G1202" s="9"/>
      <c r="H1202" s="9"/>
      <c r="I1202" s="9"/>
      <c r="J1202" s="9"/>
      <c r="K1202" s="9"/>
      <c r="L1202" s="9"/>
    </row>
    <row r="1203" spans="1:12" ht="12.75">
      <c r="A1203" s="9"/>
      <c r="B1203" s="9"/>
      <c r="C1203" s="9"/>
      <c r="D1203" s="9"/>
      <c r="E1203" s="9"/>
      <c r="F1203" s="9"/>
      <c r="G1203" s="9"/>
      <c r="H1203" s="9"/>
      <c r="I1203" s="9"/>
      <c r="J1203" s="9"/>
      <c r="K1203" s="9"/>
      <c r="L1203" s="9"/>
    </row>
    <row r="1204" spans="1:12" ht="12.75">
      <c r="A1204" s="9"/>
      <c r="B1204" s="9"/>
      <c r="C1204" s="9"/>
      <c r="D1204" s="9"/>
      <c r="E1204" s="9"/>
      <c r="F1204" s="9"/>
      <c r="G1204" s="9"/>
      <c r="H1204" s="9"/>
      <c r="I1204" s="9"/>
      <c r="J1204" s="9"/>
      <c r="K1204" s="9"/>
      <c r="L1204" s="9"/>
    </row>
    <row r="1205" spans="1:12" ht="12.75">
      <c r="A1205" s="9"/>
      <c r="B1205" s="9"/>
      <c r="C1205" s="9"/>
      <c r="D1205" s="9"/>
      <c r="E1205" s="9"/>
      <c r="F1205" s="9"/>
      <c r="G1205" s="9"/>
      <c r="H1205" s="9"/>
      <c r="I1205" s="9"/>
      <c r="J1205" s="9"/>
      <c r="K1205" s="9"/>
      <c r="L1205" s="9"/>
    </row>
    <row r="1206" spans="1:12" ht="12.75">
      <c r="A1206" s="9"/>
      <c r="B1206" s="9"/>
      <c r="C1206" s="9"/>
      <c r="D1206" s="9"/>
      <c r="E1206" s="9"/>
      <c r="F1206" s="9"/>
      <c r="G1206" s="9"/>
      <c r="H1206" s="9"/>
      <c r="I1206" s="9"/>
      <c r="J1206" s="9"/>
      <c r="K1206" s="9"/>
      <c r="L1206" s="9"/>
    </row>
    <row r="1207" spans="1:12" ht="12.75">
      <c r="A1207" s="9"/>
      <c r="B1207" s="9"/>
      <c r="C1207" s="9"/>
      <c r="D1207" s="9"/>
      <c r="E1207" s="9"/>
      <c r="F1207" s="9"/>
      <c r="G1207" s="9"/>
      <c r="H1207" s="9"/>
      <c r="I1207" s="9"/>
      <c r="J1207" s="9"/>
      <c r="K1207" s="9"/>
      <c r="L1207" s="9"/>
    </row>
    <row r="1208" spans="1:12" ht="12.75">
      <c r="A1208" s="9"/>
      <c r="B1208" s="9"/>
      <c r="C1208" s="9"/>
      <c r="D1208" s="9"/>
      <c r="E1208" s="9"/>
      <c r="F1208" s="9"/>
      <c r="G1208" s="9"/>
      <c r="H1208" s="9"/>
      <c r="I1208" s="9"/>
      <c r="J1208" s="9"/>
      <c r="K1208" s="9"/>
      <c r="L1208" s="9"/>
    </row>
    <row r="1209" spans="1:12" ht="12.75">
      <c r="A1209" s="9"/>
      <c r="B1209" s="9"/>
      <c r="C1209" s="9"/>
      <c r="D1209" s="9"/>
      <c r="E1209" s="9"/>
      <c r="F1209" s="9"/>
      <c r="G1209" s="9"/>
      <c r="H1209" s="9"/>
      <c r="I1209" s="9"/>
      <c r="J1209" s="9"/>
      <c r="K1209" s="9"/>
      <c r="L1209" s="9"/>
    </row>
    <row r="1210" spans="1:12" ht="12.75">
      <c r="A1210" s="9"/>
      <c r="B1210" s="9"/>
      <c r="C1210" s="9"/>
      <c r="D1210" s="9"/>
      <c r="E1210" s="9"/>
      <c r="F1210" s="9"/>
      <c r="G1210" s="9"/>
      <c r="H1210" s="9"/>
      <c r="I1210" s="9"/>
      <c r="J1210" s="9"/>
      <c r="K1210" s="9"/>
      <c r="L1210" s="9"/>
    </row>
    <row r="1211" spans="1:12" ht="12.75">
      <c r="A1211" s="9"/>
      <c r="B1211" s="9"/>
      <c r="C1211" s="9"/>
      <c r="D1211" s="9"/>
      <c r="E1211" s="9"/>
      <c r="F1211" s="9"/>
      <c r="G1211" s="9"/>
      <c r="H1211" s="9"/>
      <c r="I1211" s="9"/>
      <c r="J1211" s="9"/>
      <c r="K1211" s="9"/>
      <c r="L1211" s="9"/>
    </row>
    <row r="1212" spans="1:12" ht="12.75">
      <c r="A1212" s="9"/>
      <c r="B1212" s="9"/>
      <c r="C1212" s="9"/>
      <c r="D1212" s="9"/>
      <c r="E1212" s="9"/>
      <c r="F1212" s="9"/>
      <c r="G1212" s="9"/>
      <c r="H1212" s="9"/>
      <c r="I1212" s="9"/>
      <c r="J1212" s="9"/>
      <c r="K1212" s="9"/>
      <c r="L1212" s="9"/>
    </row>
    <row r="1213" spans="1:12" ht="12.75">
      <c r="A1213" s="9"/>
      <c r="B1213" s="9"/>
      <c r="C1213" s="9"/>
      <c r="D1213" s="9"/>
      <c r="E1213" s="9"/>
      <c r="F1213" s="9"/>
      <c r="G1213" s="9"/>
      <c r="H1213" s="9"/>
      <c r="I1213" s="9"/>
      <c r="J1213" s="9"/>
      <c r="K1213" s="9"/>
      <c r="L1213" s="9"/>
    </row>
    <row r="1214" spans="1:12" ht="12.75">
      <c r="A1214" s="9"/>
      <c r="B1214" s="9"/>
      <c r="C1214" s="9"/>
      <c r="D1214" s="9"/>
      <c r="E1214" s="9"/>
      <c r="F1214" s="9"/>
      <c r="G1214" s="9"/>
      <c r="H1214" s="9"/>
      <c r="I1214" s="9"/>
      <c r="J1214" s="9"/>
      <c r="K1214" s="9"/>
      <c r="L1214" s="9"/>
    </row>
    <row r="1215" spans="1:12" ht="12.75">
      <c r="A1215" s="9"/>
      <c r="B1215" s="9"/>
      <c r="C1215" s="9"/>
      <c r="D1215" s="9"/>
      <c r="E1215" s="9"/>
      <c r="F1215" s="9"/>
      <c r="G1215" s="9"/>
      <c r="H1215" s="9"/>
      <c r="I1215" s="9"/>
      <c r="J1215" s="9"/>
      <c r="K1215" s="9"/>
      <c r="L1215" s="9"/>
    </row>
    <row r="1216" spans="1:12" ht="12.75">
      <c r="A1216" s="9"/>
      <c r="B1216" s="9"/>
      <c r="C1216" s="9"/>
      <c r="D1216" s="9"/>
      <c r="E1216" s="9"/>
      <c r="F1216" s="9"/>
      <c r="G1216" s="9"/>
      <c r="H1216" s="9"/>
      <c r="I1216" s="9"/>
      <c r="J1216" s="9"/>
      <c r="K1216" s="9"/>
      <c r="L1216" s="9"/>
    </row>
    <row r="1217" spans="1:12" ht="12.75">
      <c r="A1217" s="9"/>
      <c r="B1217" s="9"/>
      <c r="C1217" s="9"/>
      <c r="D1217" s="9"/>
      <c r="E1217" s="9"/>
      <c r="F1217" s="9"/>
      <c r="G1217" s="9"/>
      <c r="H1217" s="9"/>
      <c r="I1217" s="9"/>
      <c r="J1217" s="9"/>
      <c r="K1217" s="9"/>
      <c r="L1217" s="9"/>
    </row>
    <row r="1218" spans="1:12" ht="12.75">
      <c r="A1218" s="9"/>
      <c r="B1218" s="9"/>
      <c r="C1218" s="9"/>
      <c r="D1218" s="9"/>
      <c r="E1218" s="9"/>
      <c r="F1218" s="9"/>
      <c r="G1218" s="9"/>
      <c r="H1218" s="9"/>
      <c r="I1218" s="9"/>
      <c r="J1218" s="9"/>
      <c r="K1218" s="9"/>
      <c r="L1218" s="9"/>
    </row>
    <row r="1219" spans="1:12" ht="12.75">
      <c r="A1219" s="9"/>
      <c r="B1219" s="9"/>
      <c r="C1219" s="9"/>
      <c r="D1219" s="9"/>
      <c r="E1219" s="9"/>
      <c r="F1219" s="9"/>
      <c r="G1219" s="9"/>
      <c r="H1219" s="9"/>
      <c r="I1219" s="9"/>
      <c r="J1219" s="9"/>
      <c r="K1219" s="9"/>
      <c r="L1219" s="9"/>
    </row>
    <row r="1220" spans="1:12" ht="12.75">
      <c r="A1220" s="9"/>
      <c r="B1220" s="9"/>
      <c r="C1220" s="9"/>
      <c r="D1220" s="9"/>
      <c r="E1220" s="9"/>
      <c r="F1220" s="9"/>
      <c r="G1220" s="9"/>
      <c r="H1220" s="9"/>
      <c r="I1220" s="9"/>
      <c r="J1220" s="9"/>
      <c r="K1220" s="9"/>
      <c r="L1220" s="9"/>
    </row>
    <row r="1221" spans="1:12" ht="12.75">
      <c r="A1221" s="9"/>
      <c r="B1221" s="9"/>
      <c r="C1221" s="9"/>
      <c r="D1221" s="9"/>
      <c r="E1221" s="9"/>
      <c r="F1221" s="9"/>
      <c r="G1221" s="9"/>
      <c r="H1221" s="9"/>
      <c r="I1221" s="9"/>
      <c r="J1221" s="9"/>
      <c r="K1221" s="9"/>
      <c r="L1221" s="9"/>
    </row>
    <row r="1222" spans="1:12" ht="12.75">
      <c r="A1222" s="9"/>
      <c r="B1222" s="9"/>
      <c r="C1222" s="9"/>
      <c r="D1222" s="9"/>
      <c r="E1222" s="9"/>
      <c r="F1222" s="9"/>
      <c r="G1222" s="9"/>
      <c r="H1222" s="9"/>
      <c r="I1222" s="9"/>
      <c r="J1222" s="9"/>
      <c r="K1222" s="9"/>
      <c r="L1222" s="9"/>
    </row>
    <row r="1223" spans="1:12" ht="12.75">
      <c r="A1223" s="9"/>
      <c r="B1223" s="9"/>
      <c r="C1223" s="9"/>
      <c r="D1223" s="9"/>
      <c r="E1223" s="9"/>
      <c r="F1223" s="9"/>
      <c r="G1223" s="9"/>
      <c r="H1223" s="9"/>
      <c r="I1223" s="9"/>
      <c r="J1223" s="9"/>
      <c r="K1223" s="9"/>
      <c r="L1223" s="9"/>
    </row>
    <row r="1224" spans="1:12" ht="12.75">
      <c r="A1224" s="9"/>
      <c r="B1224" s="9"/>
      <c r="C1224" s="9"/>
      <c r="D1224" s="9"/>
      <c r="E1224" s="9"/>
      <c r="F1224" s="9"/>
      <c r="G1224" s="9"/>
      <c r="H1224" s="9"/>
      <c r="I1224" s="9"/>
      <c r="J1224" s="9"/>
      <c r="K1224" s="9"/>
      <c r="L1224" s="9"/>
    </row>
    <row r="1225" spans="1:12" ht="12.75">
      <c r="A1225" s="9"/>
      <c r="B1225" s="9"/>
      <c r="C1225" s="9"/>
      <c r="D1225" s="9"/>
      <c r="E1225" s="9"/>
      <c r="F1225" s="9"/>
      <c r="G1225" s="9"/>
      <c r="H1225" s="9"/>
      <c r="I1225" s="9"/>
      <c r="J1225" s="9"/>
      <c r="K1225" s="9"/>
      <c r="L1225" s="9"/>
    </row>
    <row r="1226" spans="1:12" ht="12.75">
      <c r="A1226" s="9"/>
      <c r="B1226" s="9"/>
      <c r="C1226" s="9"/>
      <c r="D1226" s="9"/>
      <c r="E1226" s="9"/>
      <c r="F1226" s="9"/>
      <c r="G1226" s="9"/>
      <c r="H1226" s="9"/>
      <c r="I1226" s="9"/>
      <c r="J1226" s="9"/>
      <c r="K1226" s="9"/>
      <c r="L1226" s="9"/>
    </row>
    <row r="1227" spans="1:12" ht="12.75">
      <c r="A1227" s="9"/>
      <c r="B1227" s="9"/>
      <c r="C1227" s="9"/>
      <c r="D1227" s="9"/>
      <c r="E1227" s="9"/>
      <c r="F1227" s="9"/>
      <c r="G1227" s="9"/>
      <c r="H1227" s="9"/>
      <c r="I1227" s="9"/>
      <c r="J1227" s="9"/>
      <c r="K1227" s="9"/>
      <c r="L1227" s="9"/>
    </row>
    <row r="1228" spans="1:12" ht="12.75">
      <c r="A1228" s="9"/>
      <c r="B1228" s="9"/>
      <c r="C1228" s="9"/>
      <c r="D1228" s="9"/>
      <c r="E1228" s="9"/>
      <c r="F1228" s="9"/>
      <c r="G1228" s="9"/>
      <c r="H1228" s="9"/>
      <c r="I1228" s="9"/>
      <c r="J1228" s="9"/>
      <c r="K1228" s="9"/>
      <c r="L1228" s="9"/>
    </row>
    <row r="1229" spans="1:12" ht="12.75">
      <c r="A1229" s="9"/>
      <c r="B1229" s="9"/>
      <c r="C1229" s="9"/>
      <c r="D1229" s="9"/>
      <c r="E1229" s="9"/>
      <c r="F1229" s="9"/>
      <c r="G1229" s="9"/>
      <c r="H1229" s="9"/>
      <c r="I1229" s="9"/>
      <c r="J1229" s="9"/>
      <c r="K1229" s="9"/>
      <c r="L1229" s="9"/>
    </row>
    <row r="1230" spans="1:12" ht="12.75">
      <c r="A1230" s="9"/>
      <c r="B1230" s="9"/>
      <c r="C1230" s="9"/>
      <c r="D1230" s="9"/>
      <c r="E1230" s="9"/>
      <c r="F1230" s="9"/>
      <c r="G1230" s="9"/>
      <c r="H1230" s="9"/>
      <c r="I1230" s="9"/>
      <c r="J1230" s="9"/>
      <c r="K1230" s="9"/>
      <c r="L1230" s="9"/>
    </row>
    <row r="1231" spans="1:12" ht="12.75">
      <c r="A1231" s="9"/>
      <c r="B1231" s="9"/>
      <c r="C1231" s="9"/>
      <c r="D1231" s="9"/>
      <c r="E1231" s="9"/>
      <c r="F1231" s="9"/>
      <c r="G1231" s="9"/>
      <c r="H1231" s="9"/>
      <c r="I1231" s="9"/>
      <c r="J1231" s="9"/>
      <c r="K1231" s="9"/>
      <c r="L1231" s="9"/>
    </row>
    <row r="1232" spans="1:12" ht="12.75">
      <c r="A1232" s="9"/>
      <c r="B1232" s="9"/>
      <c r="C1232" s="9"/>
      <c r="D1232" s="9"/>
      <c r="E1232" s="9"/>
      <c r="F1232" s="9"/>
      <c r="G1232" s="9"/>
      <c r="H1232" s="9"/>
      <c r="I1232" s="9"/>
      <c r="J1232" s="9"/>
      <c r="K1232" s="9"/>
      <c r="L1232" s="9"/>
    </row>
    <row r="1233" spans="1:12" ht="12.75">
      <c r="A1233" s="9"/>
      <c r="B1233" s="9"/>
      <c r="C1233" s="9"/>
      <c r="D1233" s="9"/>
      <c r="E1233" s="9"/>
      <c r="F1233" s="9"/>
      <c r="G1233" s="9"/>
      <c r="H1233" s="9"/>
      <c r="I1233" s="9"/>
      <c r="J1233" s="9"/>
      <c r="K1233" s="9"/>
      <c r="L1233" s="9"/>
    </row>
    <row r="1234" spans="1:12" ht="12.75">
      <c r="A1234" s="9"/>
      <c r="B1234" s="9"/>
      <c r="C1234" s="9"/>
      <c r="D1234" s="9"/>
      <c r="E1234" s="9"/>
      <c r="F1234" s="9"/>
      <c r="G1234" s="9"/>
      <c r="H1234" s="9"/>
      <c r="I1234" s="9"/>
      <c r="J1234" s="9"/>
      <c r="K1234" s="9"/>
      <c r="L1234" s="9"/>
    </row>
    <row r="1235" spans="1:12" ht="12.75">
      <c r="A1235" s="9"/>
      <c r="B1235" s="9"/>
      <c r="C1235" s="9"/>
      <c r="D1235" s="9"/>
      <c r="E1235" s="9"/>
      <c r="F1235" s="9"/>
      <c r="G1235" s="9"/>
      <c r="H1235" s="9"/>
      <c r="I1235" s="9"/>
      <c r="J1235" s="9"/>
      <c r="K1235" s="9"/>
      <c r="L1235" s="9"/>
    </row>
    <row r="1236" spans="1:12" ht="12.75">
      <c r="A1236" s="9"/>
      <c r="B1236" s="9"/>
      <c r="C1236" s="9"/>
      <c r="D1236" s="9"/>
      <c r="E1236" s="9"/>
      <c r="F1236" s="9"/>
      <c r="G1236" s="9"/>
      <c r="H1236" s="9"/>
      <c r="I1236" s="9"/>
      <c r="J1236" s="9"/>
      <c r="K1236" s="9"/>
      <c r="L1236" s="9"/>
    </row>
    <row r="1237" spans="1:12" ht="12.75">
      <c r="A1237" s="9"/>
      <c r="B1237" s="9"/>
      <c r="C1237" s="9"/>
      <c r="D1237" s="9"/>
      <c r="E1237" s="9"/>
      <c r="F1237" s="9"/>
      <c r="G1237" s="9"/>
      <c r="H1237" s="9"/>
      <c r="I1237" s="9"/>
      <c r="J1237" s="9"/>
      <c r="K1237" s="9"/>
      <c r="L1237" s="9"/>
    </row>
    <row r="1238" spans="1:12" ht="12.75">
      <c r="A1238" s="9"/>
      <c r="B1238" s="9"/>
      <c r="C1238" s="9"/>
      <c r="D1238" s="9"/>
      <c r="E1238" s="9"/>
      <c r="F1238" s="9"/>
      <c r="G1238" s="9"/>
      <c r="H1238" s="9"/>
      <c r="I1238" s="9"/>
      <c r="J1238" s="9"/>
      <c r="K1238" s="9"/>
      <c r="L1238" s="9"/>
    </row>
    <row r="1239" spans="1:12" ht="12.75">
      <c r="A1239" s="9"/>
      <c r="B1239" s="9"/>
      <c r="C1239" s="9"/>
      <c r="D1239" s="9"/>
      <c r="E1239" s="9"/>
      <c r="F1239" s="9"/>
      <c r="G1239" s="9"/>
      <c r="H1239" s="9"/>
      <c r="I1239" s="9"/>
      <c r="J1239" s="9"/>
      <c r="K1239" s="9"/>
      <c r="L1239" s="9"/>
    </row>
    <row r="1240" spans="1:12" ht="12.75">
      <c r="A1240" s="9"/>
      <c r="B1240" s="9"/>
      <c r="C1240" s="9"/>
      <c r="D1240" s="9"/>
      <c r="E1240" s="9"/>
      <c r="F1240" s="9"/>
      <c r="G1240" s="9"/>
      <c r="H1240" s="9"/>
      <c r="I1240" s="9"/>
      <c r="J1240" s="9"/>
      <c r="K1240" s="9"/>
      <c r="L1240" s="9"/>
    </row>
    <row r="1241" spans="1:12" ht="12.75">
      <c r="A1241" s="9"/>
      <c r="B1241" s="9"/>
      <c r="C1241" s="9"/>
      <c r="D1241" s="9"/>
      <c r="E1241" s="9"/>
      <c r="F1241" s="9"/>
      <c r="G1241" s="9"/>
      <c r="H1241" s="9"/>
      <c r="I1241" s="9"/>
      <c r="J1241" s="9"/>
      <c r="K1241" s="9"/>
      <c r="L1241" s="9"/>
    </row>
    <row r="1242" spans="1:12" ht="12.75">
      <c r="A1242" s="9"/>
      <c r="B1242" s="9"/>
      <c r="C1242" s="9"/>
      <c r="D1242" s="9"/>
      <c r="E1242" s="9"/>
      <c r="F1242" s="9"/>
      <c r="G1242" s="9"/>
      <c r="H1242" s="9"/>
      <c r="I1242" s="9"/>
      <c r="J1242" s="9"/>
      <c r="K1242" s="9"/>
      <c r="L1242" s="9"/>
    </row>
    <row r="1243" spans="1:12" ht="12.75">
      <c r="A1243" s="9"/>
      <c r="B1243" s="9"/>
      <c r="C1243" s="9"/>
      <c r="D1243" s="9"/>
      <c r="E1243" s="9"/>
      <c r="F1243" s="9"/>
      <c r="G1243" s="9"/>
      <c r="H1243" s="9"/>
      <c r="I1243" s="9"/>
      <c r="J1243" s="9"/>
      <c r="K1243" s="9"/>
      <c r="L1243" s="9"/>
    </row>
    <row r="1244" spans="1:12" ht="12.75">
      <c r="A1244" s="9"/>
      <c r="B1244" s="9"/>
      <c r="C1244" s="9"/>
      <c r="D1244" s="9"/>
      <c r="E1244" s="9"/>
      <c r="F1244" s="9"/>
      <c r="G1244" s="9"/>
      <c r="H1244" s="9"/>
      <c r="I1244" s="9"/>
      <c r="J1244" s="9"/>
      <c r="K1244" s="9"/>
      <c r="L1244" s="9"/>
    </row>
    <row r="1245" spans="1:12" ht="12.75">
      <c r="A1245" s="9"/>
      <c r="B1245" s="9"/>
      <c r="C1245" s="9"/>
      <c r="D1245" s="9"/>
      <c r="E1245" s="9"/>
      <c r="F1245" s="9"/>
      <c r="G1245" s="9"/>
      <c r="H1245" s="9"/>
      <c r="I1245" s="9"/>
      <c r="J1245" s="9"/>
      <c r="K1245" s="9"/>
      <c r="L1245" s="9"/>
    </row>
    <row r="1246" spans="1:12" ht="12.75">
      <c r="A1246" s="9"/>
      <c r="B1246" s="9"/>
      <c r="C1246" s="9"/>
      <c r="D1246" s="9"/>
      <c r="E1246" s="9"/>
      <c r="F1246" s="9"/>
      <c r="G1246" s="9"/>
      <c r="H1246" s="9"/>
      <c r="I1246" s="9"/>
      <c r="J1246" s="9"/>
      <c r="K1246" s="9"/>
      <c r="L1246" s="9"/>
    </row>
    <row r="1247" spans="1:12" ht="12.75">
      <c r="A1247" s="9"/>
      <c r="B1247" s="9"/>
      <c r="C1247" s="9"/>
      <c r="D1247" s="9"/>
      <c r="E1247" s="9"/>
      <c r="F1247" s="9"/>
      <c r="G1247" s="9"/>
      <c r="H1247" s="9"/>
      <c r="I1247" s="9"/>
      <c r="J1247" s="9"/>
      <c r="K1247" s="9"/>
      <c r="L1247" s="9"/>
    </row>
    <row r="1248" spans="1:12" ht="12.75">
      <c r="A1248" s="9"/>
      <c r="B1248" s="9"/>
      <c r="C1248" s="9"/>
      <c r="D1248" s="9"/>
      <c r="E1248" s="9"/>
      <c r="F1248" s="9"/>
      <c r="G1248" s="9"/>
      <c r="H1248" s="9"/>
      <c r="I1248" s="9"/>
      <c r="J1248" s="9"/>
      <c r="K1248" s="9"/>
      <c r="L1248" s="9"/>
    </row>
    <row r="1249" spans="1:12" ht="12.75">
      <c r="A1249" s="9"/>
      <c r="B1249" s="9"/>
      <c r="C1249" s="9"/>
      <c r="D1249" s="9"/>
      <c r="E1249" s="9"/>
      <c r="F1249" s="9"/>
      <c r="G1249" s="9"/>
      <c r="H1249" s="9"/>
      <c r="I1249" s="9"/>
      <c r="J1249" s="9"/>
      <c r="K1249" s="9"/>
      <c r="L1249" s="9"/>
    </row>
    <row r="1250" spans="1:12" ht="12.75">
      <c r="A1250" s="9"/>
      <c r="B1250" s="9"/>
      <c r="C1250" s="9"/>
      <c r="D1250" s="9"/>
      <c r="E1250" s="9"/>
      <c r="F1250" s="9"/>
      <c r="G1250" s="9"/>
      <c r="H1250" s="9"/>
      <c r="I1250" s="9"/>
      <c r="J1250" s="9"/>
      <c r="K1250" s="9"/>
      <c r="L1250" s="9"/>
    </row>
    <row r="1251" spans="1:12" ht="12.75">
      <c r="A1251" s="9"/>
      <c r="B1251" s="9"/>
      <c r="C1251" s="9"/>
      <c r="D1251" s="9"/>
      <c r="E1251" s="9"/>
      <c r="F1251" s="9"/>
      <c r="G1251" s="9"/>
      <c r="H1251" s="9"/>
      <c r="I1251" s="9"/>
      <c r="J1251" s="9"/>
      <c r="K1251" s="9"/>
      <c r="L1251" s="9"/>
    </row>
    <row r="1252" spans="1:12" ht="12.75">
      <c r="A1252" s="9"/>
      <c r="B1252" s="9"/>
      <c r="C1252" s="9"/>
      <c r="D1252" s="9"/>
      <c r="E1252" s="9"/>
      <c r="F1252" s="9"/>
      <c r="G1252" s="9"/>
      <c r="H1252" s="9"/>
      <c r="I1252" s="9"/>
      <c r="J1252" s="9"/>
      <c r="K1252" s="9"/>
      <c r="L1252" s="9"/>
    </row>
    <row r="1253" spans="1:12" ht="12.75">
      <c r="A1253" s="9"/>
      <c r="B1253" s="9"/>
      <c r="C1253" s="9"/>
      <c r="D1253" s="9"/>
      <c r="E1253" s="9"/>
      <c r="F1253" s="9"/>
      <c r="G1253" s="9"/>
      <c r="H1253" s="9"/>
      <c r="I1253" s="9"/>
      <c r="J1253" s="9"/>
      <c r="K1253" s="9"/>
      <c r="L1253" s="9"/>
    </row>
    <row r="1254" spans="1:12" ht="12.75">
      <c r="A1254" s="9"/>
      <c r="B1254" s="9"/>
      <c r="C1254" s="9"/>
      <c r="D1254" s="9"/>
      <c r="E1254" s="9"/>
      <c r="F1254" s="9"/>
      <c r="G1254" s="9"/>
      <c r="H1254" s="9"/>
      <c r="I1254" s="9"/>
      <c r="J1254" s="9"/>
      <c r="K1254" s="9"/>
      <c r="L1254" s="9"/>
    </row>
    <row r="1255" spans="1:12" ht="12.75">
      <c r="A1255" s="9"/>
      <c r="B1255" s="9"/>
      <c r="C1255" s="9"/>
      <c r="D1255" s="9"/>
      <c r="E1255" s="9"/>
      <c r="F1255" s="9"/>
      <c r="G1255" s="9"/>
      <c r="H1255" s="9"/>
      <c r="I1255" s="9"/>
      <c r="J1255" s="9"/>
      <c r="K1255" s="9"/>
      <c r="L1255" s="9"/>
    </row>
    <row r="1256" spans="1:12" ht="12.75">
      <c r="A1256" s="9"/>
      <c r="B1256" s="9"/>
      <c r="C1256" s="9"/>
      <c r="D1256" s="9"/>
      <c r="E1256" s="9"/>
      <c r="F1256" s="9"/>
      <c r="G1256" s="9"/>
      <c r="H1256" s="9"/>
      <c r="I1256" s="9"/>
      <c r="J1256" s="9"/>
      <c r="K1256" s="9"/>
      <c r="L1256" s="9"/>
    </row>
    <row r="1257" spans="1:12" ht="12.75">
      <c r="A1257" s="9"/>
      <c r="B1257" s="9"/>
      <c r="C1257" s="9"/>
      <c r="D1257" s="9"/>
      <c r="E1257" s="9"/>
      <c r="F1257" s="9"/>
      <c r="G1257" s="9"/>
      <c r="H1257" s="9"/>
      <c r="I1257" s="9"/>
      <c r="J1257" s="9"/>
      <c r="K1257" s="9"/>
      <c r="L1257" s="9"/>
    </row>
    <row r="1258" spans="1:12" ht="12.75">
      <c r="A1258" s="9"/>
      <c r="B1258" s="9"/>
      <c r="C1258" s="9"/>
      <c r="D1258" s="9"/>
      <c r="E1258" s="9"/>
      <c r="F1258" s="9"/>
      <c r="G1258" s="9"/>
      <c r="H1258" s="9"/>
      <c r="I1258" s="9"/>
      <c r="J1258" s="9"/>
      <c r="K1258" s="9"/>
      <c r="L1258" s="9"/>
    </row>
    <row r="1259" spans="1:12" ht="12.75">
      <c r="A1259" s="9"/>
      <c r="B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</row>
    <row r="1260" spans="1:12" ht="12.75">
      <c r="A1260" s="9"/>
      <c r="B1260" s="9"/>
      <c r="C1260" s="9"/>
      <c r="D1260" s="9"/>
      <c r="E1260" s="9"/>
      <c r="F1260" s="9"/>
      <c r="G1260" s="9"/>
      <c r="H1260" s="9"/>
      <c r="I1260" s="9"/>
      <c r="J1260" s="9"/>
      <c r="K1260" s="9"/>
      <c r="L1260" s="9"/>
    </row>
    <row r="1261" spans="1:12" ht="12.75">
      <c r="A1261" s="9"/>
      <c r="B1261" s="9"/>
      <c r="C1261" s="9"/>
      <c r="D1261" s="9"/>
      <c r="E1261" s="9"/>
      <c r="F1261" s="9"/>
      <c r="G1261" s="9"/>
      <c r="H1261" s="9"/>
      <c r="I1261" s="9"/>
      <c r="J1261" s="9"/>
      <c r="K1261" s="9"/>
      <c r="L1261" s="9"/>
    </row>
    <row r="1262" spans="1:12" ht="12.75">
      <c r="A1262" s="9"/>
      <c r="B1262" s="9"/>
      <c r="C1262" s="9"/>
      <c r="D1262" s="9"/>
      <c r="E1262" s="9"/>
      <c r="F1262" s="9"/>
      <c r="G1262" s="9"/>
      <c r="H1262" s="9"/>
      <c r="I1262" s="9"/>
      <c r="J1262" s="9"/>
      <c r="K1262" s="9"/>
      <c r="L1262" s="9"/>
    </row>
    <row r="1263" spans="1:12" ht="12.75">
      <c r="A1263" s="9"/>
      <c r="B1263" s="9"/>
      <c r="C1263" s="9"/>
      <c r="D1263" s="9"/>
      <c r="E1263" s="9"/>
      <c r="F1263" s="9"/>
      <c r="G1263" s="9"/>
      <c r="H1263" s="9"/>
      <c r="I1263" s="9"/>
      <c r="J1263" s="9"/>
      <c r="K1263" s="9"/>
      <c r="L1263" s="9"/>
    </row>
    <row r="1264" spans="1:12" ht="12.75">
      <c r="A1264" s="9"/>
      <c r="B1264" s="9"/>
      <c r="C1264" s="9"/>
      <c r="D1264" s="9"/>
      <c r="E1264" s="9"/>
      <c r="F1264" s="9"/>
      <c r="G1264" s="9"/>
      <c r="H1264" s="9"/>
      <c r="I1264" s="9"/>
      <c r="J1264" s="9"/>
      <c r="K1264" s="9"/>
      <c r="L1264" s="9"/>
    </row>
    <row r="1265" spans="1:12" ht="12.75">
      <c r="A1265" s="9"/>
      <c r="B1265" s="9"/>
      <c r="C1265" s="9"/>
      <c r="D1265" s="9"/>
      <c r="E1265" s="9"/>
      <c r="F1265" s="9"/>
      <c r="G1265" s="9"/>
      <c r="H1265" s="9"/>
      <c r="I1265" s="9"/>
      <c r="J1265" s="9"/>
      <c r="K1265" s="9"/>
      <c r="L1265" s="9"/>
    </row>
    <row r="1266" spans="1:12" ht="12.75">
      <c r="A1266" s="9"/>
      <c r="B1266" s="9"/>
      <c r="C1266" s="9"/>
      <c r="D1266" s="9"/>
      <c r="E1266" s="9"/>
      <c r="F1266" s="9"/>
      <c r="G1266" s="9"/>
      <c r="H1266" s="9"/>
      <c r="I1266" s="9"/>
      <c r="J1266" s="9"/>
      <c r="K1266" s="9"/>
      <c r="L1266" s="9"/>
    </row>
    <row r="1267" spans="1:12" ht="12.75">
      <c r="A1267" s="9"/>
      <c r="B1267" s="9"/>
      <c r="C1267" s="9"/>
      <c r="D1267" s="9"/>
      <c r="E1267" s="9"/>
      <c r="F1267" s="9"/>
      <c r="G1267" s="9"/>
      <c r="H1267" s="9"/>
      <c r="I1267" s="9"/>
      <c r="J1267" s="9"/>
      <c r="K1267" s="9"/>
      <c r="L1267" s="9"/>
    </row>
    <row r="1268" spans="1:12" ht="12.75">
      <c r="A1268" s="9"/>
      <c r="B1268" s="9"/>
      <c r="C1268" s="9"/>
      <c r="D1268" s="9"/>
      <c r="E1268" s="9"/>
      <c r="F1268" s="9"/>
      <c r="G1268" s="9"/>
      <c r="H1268" s="9"/>
      <c r="I1268" s="9"/>
      <c r="J1268" s="9"/>
      <c r="K1268" s="9"/>
      <c r="L1268" s="9"/>
    </row>
    <row r="1269" spans="1:12" ht="12.75">
      <c r="A1269" s="9"/>
      <c r="B1269" s="9"/>
      <c r="C1269" s="9"/>
      <c r="D1269" s="9"/>
      <c r="E1269" s="9"/>
      <c r="F1269" s="9"/>
      <c r="G1269" s="9"/>
      <c r="H1269" s="9"/>
      <c r="I1269" s="9"/>
      <c r="J1269" s="9"/>
      <c r="K1269" s="9"/>
      <c r="L1269" s="9"/>
    </row>
    <row r="1270" spans="1:12" ht="12.75">
      <c r="A1270" s="9"/>
      <c r="B1270" s="9"/>
      <c r="C1270" s="9"/>
      <c r="D1270" s="9"/>
      <c r="E1270" s="9"/>
      <c r="F1270" s="9"/>
      <c r="G1270" s="9"/>
      <c r="H1270" s="9"/>
      <c r="I1270" s="9"/>
      <c r="J1270" s="9"/>
      <c r="K1270" s="9"/>
      <c r="L1270" s="9"/>
    </row>
    <row r="1271" spans="1:12" ht="12.75">
      <c r="A1271" s="9"/>
      <c r="B1271" s="9"/>
      <c r="C1271" s="9"/>
      <c r="D1271" s="9"/>
      <c r="E1271" s="9"/>
      <c r="F1271" s="9"/>
      <c r="G1271" s="9"/>
      <c r="H1271" s="9"/>
      <c r="I1271" s="9"/>
      <c r="J1271" s="9"/>
      <c r="K1271" s="9"/>
      <c r="L1271" s="9"/>
    </row>
    <row r="1272" spans="1:12" ht="12.75">
      <c r="A1272" s="9"/>
      <c r="B1272" s="9"/>
      <c r="C1272" s="9"/>
      <c r="D1272" s="9"/>
      <c r="E1272" s="9"/>
      <c r="F1272" s="9"/>
      <c r="G1272" s="9"/>
      <c r="H1272" s="9"/>
      <c r="I1272" s="9"/>
      <c r="J1272" s="9"/>
      <c r="K1272" s="9"/>
      <c r="L1272" s="9"/>
    </row>
    <row r="1273" spans="1:12" ht="12.75">
      <c r="A1273" s="9"/>
      <c r="B1273" s="9"/>
      <c r="C1273" s="9"/>
      <c r="D1273" s="9"/>
      <c r="E1273" s="9"/>
      <c r="F1273" s="9"/>
      <c r="G1273" s="9"/>
      <c r="H1273" s="9"/>
      <c r="I1273" s="9"/>
      <c r="J1273" s="9"/>
      <c r="K1273" s="9"/>
      <c r="L1273" s="9"/>
    </row>
    <row r="1274" spans="1:12" ht="12.75">
      <c r="A1274" s="9"/>
      <c r="B1274" s="9"/>
      <c r="C1274" s="9"/>
      <c r="D1274" s="9"/>
      <c r="E1274" s="9"/>
      <c r="F1274" s="9"/>
      <c r="G1274" s="9"/>
      <c r="H1274" s="9"/>
      <c r="I1274" s="9"/>
      <c r="J1274" s="9"/>
      <c r="K1274" s="9"/>
      <c r="L1274" s="9"/>
    </row>
    <row r="1275" spans="1:12" ht="12.75">
      <c r="A1275" s="9"/>
      <c r="B1275" s="9"/>
      <c r="C1275" s="9"/>
      <c r="D1275" s="9"/>
      <c r="E1275" s="9"/>
      <c r="F1275" s="9"/>
      <c r="G1275" s="9"/>
      <c r="H1275" s="9"/>
      <c r="I1275" s="9"/>
      <c r="J1275" s="9"/>
      <c r="K1275" s="9"/>
      <c r="L1275" s="9"/>
    </row>
    <row r="1276" spans="1:12" ht="12.75">
      <c r="A1276" s="9"/>
      <c r="B1276" s="9"/>
      <c r="C1276" s="9"/>
      <c r="D1276" s="9"/>
      <c r="E1276" s="9"/>
      <c r="F1276" s="9"/>
      <c r="G1276" s="9"/>
      <c r="H1276" s="9"/>
      <c r="I1276" s="9"/>
      <c r="J1276" s="9"/>
      <c r="K1276" s="9"/>
      <c r="L1276" s="9"/>
    </row>
    <row r="1277" spans="1:12" ht="12.75">
      <c r="A1277" s="9"/>
      <c r="B1277" s="9"/>
      <c r="C1277" s="9"/>
      <c r="D1277" s="9"/>
      <c r="E1277" s="9"/>
      <c r="F1277" s="9"/>
      <c r="G1277" s="9"/>
      <c r="H1277" s="9"/>
      <c r="I1277" s="9"/>
      <c r="J1277" s="9"/>
      <c r="K1277" s="9"/>
      <c r="L1277" s="9"/>
    </row>
    <row r="1278" spans="1:12" ht="12.75">
      <c r="A1278" s="9"/>
      <c r="B1278" s="9"/>
      <c r="C1278" s="9"/>
      <c r="D1278" s="9"/>
      <c r="E1278" s="9"/>
      <c r="F1278" s="9"/>
      <c r="G1278" s="9"/>
      <c r="H1278" s="9"/>
      <c r="I1278" s="9"/>
      <c r="J1278" s="9"/>
      <c r="K1278" s="9"/>
      <c r="L1278" s="9"/>
    </row>
    <row r="1279" spans="1:12" ht="12.75">
      <c r="A1279" s="9"/>
      <c r="B1279" s="9"/>
      <c r="C1279" s="9"/>
      <c r="D1279" s="9"/>
      <c r="E1279" s="9"/>
      <c r="F1279" s="9"/>
      <c r="G1279" s="9"/>
      <c r="H1279" s="9"/>
      <c r="I1279" s="9"/>
      <c r="J1279" s="9"/>
      <c r="K1279" s="9"/>
      <c r="L1279" s="9"/>
    </row>
    <row r="1280" spans="1:12" ht="12.75">
      <c r="A1280" s="9"/>
      <c r="B1280" s="9"/>
      <c r="C1280" s="9"/>
      <c r="D1280" s="9"/>
      <c r="E1280" s="9"/>
      <c r="F1280" s="9"/>
      <c r="G1280" s="9"/>
      <c r="H1280" s="9"/>
      <c r="I1280" s="9"/>
      <c r="J1280" s="9"/>
      <c r="K1280" s="9"/>
      <c r="L1280" s="9"/>
    </row>
    <row r="1281" spans="1:12" ht="12.75">
      <c r="A1281" s="9"/>
      <c r="B1281" s="9"/>
      <c r="C1281" s="9"/>
      <c r="D1281" s="9"/>
      <c r="E1281" s="9"/>
      <c r="F1281" s="9"/>
      <c r="G1281" s="9"/>
      <c r="H1281" s="9"/>
      <c r="I1281" s="9"/>
      <c r="J1281" s="9"/>
      <c r="K1281" s="9"/>
      <c r="L1281" s="9"/>
    </row>
    <row r="1282" spans="1:12" ht="12.75">
      <c r="A1282" s="9"/>
      <c r="B1282" s="9"/>
      <c r="C1282" s="9"/>
      <c r="D1282" s="9"/>
      <c r="E1282" s="9"/>
      <c r="F1282" s="9"/>
      <c r="G1282" s="9"/>
      <c r="H1282" s="9"/>
      <c r="I1282" s="9"/>
      <c r="J1282" s="9"/>
      <c r="K1282" s="9"/>
      <c r="L1282" s="9"/>
    </row>
    <row r="1283" spans="1:12" ht="12.75">
      <c r="A1283" s="9"/>
      <c r="B1283" s="9"/>
      <c r="C1283" s="9"/>
      <c r="D1283" s="9"/>
      <c r="E1283" s="9"/>
      <c r="F1283" s="9"/>
      <c r="G1283" s="9"/>
      <c r="H1283" s="9"/>
      <c r="I1283" s="9"/>
      <c r="J1283" s="9"/>
      <c r="K1283" s="9"/>
      <c r="L1283" s="9"/>
    </row>
    <row r="1284" spans="1:12" ht="12.75">
      <c r="A1284" s="9"/>
      <c r="B1284" s="9"/>
      <c r="C1284" s="9"/>
      <c r="D1284" s="9"/>
      <c r="E1284" s="9"/>
      <c r="F1284" s="9"/>
      <c r="G1284" s="9"/>
      <c r="H1284" s="9"/>
      <c r="I1284" s="9"/>
      <c r="J1284" s="9"/>
      <c r="K1284" s="9"/>
      <c r="L1284" s="9"/>
    </row>
    <row r="1285" spans="1:12" ht="12.75">
      <c r="A1285" s="9"/>
      <c r="B1285" s="9"/>
      <c r="C1285" s="9"/>
      <c r="D1285" s="9"/>
      <c r="E1285" s="9"/>
      <c r="F1285" s="9"/>
      <c r="G1285" s="9"/>
      <c r="H1285" s="9"/>
      <c r="I1285" s="9"/>
      <c r="J1285" s="9"/>
      <c r="K1285" s="9"/>
      <c r="L1285" s="9"/>
    </row>
    <row r="1286" spans="1:12" ht="12.75">
      <c r="A1286" s="9"/>
      <c r="B1286" s="9"/>
      <c r="C1286" s="9"/>
      <c r="D1286" s="9"/>
      <c r="E1286" s="9"/>
      <c r="F1286" s="9"/>
      <c r="G1286" s="9"/>
      <c r="H1286" s="9"/>
      <c r="I1286" s="9"/>
      <c r="J1286" s="9"/>
      <c r="K1286" s="9"/>
      <c r="L1286" s="9"/>
    </row>
    <row r="1287" spans="1:12" ht="12.75">
      <c r="A1287" s="9"/>
      <c r="B1287" s="9"/>
      <c r="C1287" s="9"/>
      <c r="D1287" s="9"/>
      <c r="E1287" s="9"/>
      <c r="F1287" s="9"/>
      <c r="G1287" s="9"/>
      <c r="H1287" s="9"/>
      <c r="I1287" s="9"/>
      <c r="J1287" s="9"/>
      <c r="K1287" s="9"/>
      <c r="L1287" s="9"/>
    </row>
    <row r="1288" spans="1:12" ht="12.75">
      <c r="A1288" s="9"/>
      <c r="B1288" s="9"/>
      <c r="C1288" s="9"/>
      <c r="D1288" s="9"/>
      <c r="E1288" s="9"/>
      <c r="F1288" s="9"/>
      <c r="G1288" s="9"/>
      <c r="H1288" s="9"/>
      <c r="I1288" s="9"/>
      <c r="J1288" s="9"/>
      <c r="K1288" s="9"/>
      <c r="L1288" s="9"/>
    </row>
    <row r="1289" spans="1:12" ht="12.75">
      <c r="A1289" s="9"/>
      <c r="B1289" s="9"/>
      <c r="C1289" s="9"/>
      <c r="D1289" s="9"/>
      <c r="E1289" s="9"/>
      <c r="F1289" s="9"/>
      <c r="G1289" s="9"/>
      <c r="H1289" s="9"/>
      <c r="I1289" s="9"/>
      <c r="J1289" s="9"/>
      <c r="K1289" s="9"/>
      <c r="L1289" s="9"/>
    </row>
    <row r="1290" spans="1:12" ht="12.75">
      <c r="A1290" s="9"/>
      <c r="B1290" s="9"/>
      <c r="C1290" s="9"/>
      <c r="D1290" s="9"/>
      <c r="E1290" s="9"/>
      <c r="F1290" s="9"/>
      <c r="G1290" s="9"/>
      <c r="H1290" s="9"/>
      <c r="I1290" s="9"/>
      <c r="J1290" s="9"/>
      <c r="K1290" s="9"/>
      <c r="L1290" s="9"/>
    </row>
    <row r="1291" spans="1:12" ht="12.75">
      <c r="A1291" s="9"/>
      <c r="B1291" s="9"/>
      <c r="C1291" s="9"/>
      <c r="D1291" s="9"/>
      <c r="E1291" s="9"/>
      <c r="F1291" s="9"/>
      <c r="G1291" s="9"/>
      <c r="H1291" s="9"/>
      <c r="I1291" s="9"/>
      <c r="J1291" s="9"/>
      <c r="K1291" s="9"/>
      <c r="L1291" s="9"/>
    </row>
    <row r="1292" spans="1:12" ht="12.75">
      <c r="A1292" s="9"/>
      <c r="B1292" s="9"/>
      <c r="C1292" s="9"/>
      <c r="D1292" s="9"/>
      <c r="E1292" s="9"/>
      <c r="F1292" s="9"/>
      <c r="G1292" s="9"/>
      <c r="H1292" s="9"/>
      <c r="I1292" s="9"/>
      <c r="J1292" s="9"/>
      <c r="K1292" s="9"/>
      <c r="L1292" s="9"/>
    </row>
    <row r="1293" spans="1:12" ht="12.75">
      <c r="A1293" s="9"/>
      <c r="B1293" s="9"/>
      <c r="C1293" s="9"/>
      <c r="D1293" s="9"/>
      <c r="E1293" s="9"/>
      <c r="F1293" s="9"/>
      <c r="G1293" s="9"/>
      <c r="H1293" s="9"/>
      <c r="I1293" s="9"/>
      <c r="J1293" s="9"/>
      <c r="K1293" s="9"/>
      <c r="L1293" s="9"/>
    </row>
    <row r="1294" spans="1:12" ht="12.75">
      <c r="A1294" s="9"/>
      <c r="B1294" s="9"/>
      <c r="C1294" s="9"/>
      <c r="D1294" s="9"/>
      <c r="E1294" s="9"/>
      <c r="F1294" s="9"/>
      <c r="G1294" s="9"/>
      <c r="H1294" s="9"/>
      <c r="I1294" s="9"/>
      <c r="J1294" s="9"/>
      <c r="K1294" s="9"/>
      <c r="L1294" s="9"/>
    </row>
    <row r="1295" spans="1:12" ht="12.75">
      <c r="A1295" s="9"/>
      <c r="B1295" s="9"/>
      <c r="C1295" s="9"/>
      <c r="D1295" s="9"/>
      <c r="E1295" s="9"/>
      <c r="F1295" s="9"/>
      <c r="G1295" s="9"/>
      <c r="H1295" s="9"/>
      <c r="I1295" s="9"/>
      <c r="J1295" s="9"/>
      <c r="K1295" s="9"/>
      <c r="L1295" s="9"/>
    </row>
    <row r="1296" spans="1:12" ht="12.75">
      <c r="A1296" s="9"/>
      <c r="B1296" s="9"/>
      <c r="C1296" s="9"/>
      <c r="D1296" s="9"/>
      <c r="E1296" s="9"/>
      <c r="F1296" s="9"/>
      <c r="G1296" s="9"/>
      <c r="H1296" s="9"/>
      <c r="I1296" s="9"/>
      <c r="J1296" s="9"/>
      <c r="K1296" s="9"/>
      <c r="L1296" s="9"/>
    </row>
    <row r="1297" spans="1:12" ht="12.75">
      <c r="A1297" s="9"/>
      <c r="B1297" s="9"/>
      <c r="C1297" s="9"/>
      <c r="D1297" s="9"/>
      <c r="E1297" s="9"/>
      <c r="F1297" s="9"/>
      <c r="G1297" s="9"/>
      <c r="H1297" s="9"/>
      <c r="I1297" s="9"/>
      <c r="J1297" s="9"/>
      <c r="K1297" s="9"/>
      <c r="L1297" s="9"/>
    </row>
    <row r="1298" spans="1:12" ht="12.75">
      <c r="A1298" s="9"/>
      <c r="B1298" s="9"/>
      <c r="C1298" s="9"/>
      <c r="D1298" s="9"/>
      <c r="E1298" s="9"/>
      <c r="F1298" s="9"/>
      <c r="G1298" s="9"/>
      <c r="H1298" s="9"/>
      <c r="I1298" s="9"/>
      <c r="J1298" s="9"/>
      <c r="K1298" s="9"/>
      <c r="L1298" s="9"/>
    </row>
    <row r="1299" spans="1:12" ht="12.75">
      <c r="A1299" s="9"/>
      <c r="B1299" s="9"/>
      <c r="C1299" s="9"/>
      <c r="D1299" s="9"/>
      <c r="E1299" s="9"/>
      <c r="F1299" s="9"/>
      <c r="G1299" s="9"/>
      <c r="H1299" s="9"/>
      <c r="I1299" s="9"/>
      <c r="J1299" s="9"/>
      <c r="K1299" s="9"/>
      <c r="L1299" s="9"/>
    </row>
    <row r="1300" spans="1:12" ht="12.75">
      <c r="A1300" s="9"/>
      <c r="B1300" s="9"/>
      <c r="C1300" s="9"/>
      <c r="D1300" s="9"/>
      <c r="E1300" s="9"/>
      <c r="F1300" s="9"/>
      <c r="G1300" s="9"/>
      <c r="H1300" s="9"/>
      <c r="I1300" s="9"/>
      <c r="J1300" s="9"/>
      <c r="K1300" s="9"/>
      <c r="L1300" s="9"/>
    </row>
    <row r="1301" spans="1:12" ht="12.75">
      <c r="A1301" s="9"/>
      <c r="B1301" s="9"/>
      <c r="C1301" s="9"/>
      <c r="D1301" s="9"/>
      <c r="E1301" s="9"/>
      <c r="F1301" s="9"/>
      <c r="G1301" s="9"/>
      <c r="H1301" s="9"/>
      <c r="I1301" s="9"/>
      <c r="J1301" s="9"/>
      <c r="K1301" s="9"/>
      <c r="L1301" s="9"/>
    </row>
    <row r="1302" spans="1:12" ht="12.75">
      <c r="A1302" s="9"/>
      <c r="B1302" s="9"/>
      <c r="C1302" s="9"/>
      <c r="D1302" s="9"/>
      <c r="E1302" s="9"/>
      <c r="F1302" s="9"/>
      <c r="G1302" s="9"/>
      <c r="H1302" s="9"/>
      <c r="I1302" s="9"/>
      <c r="J1302" s="9"/>
      <c r="K1302" s="9"/>
      <c r="L1302" s="9"/>
    </row>
    <row r="1303" spans="1:12" ht="12.75">
      <c r="A1303" s="9"/>
      <c r="B1303" s="9"/>
      <c r="C1303" s="9"/>
      <c r="D1303" s="9"/>
      <c r="E1303" s="9"/>
      <c r="F1303" s="9"/>
      <c r="G1303" s="9"/>
      <c r="H1303" s="9"/>
      <c r="I1303" s="9"/>
      <c r="J1303" s="9"/>
      <c r="K1303" s="9"/>
      <c r="L1303" s="9"/>
    </row>
    <row r="1304" spans="1:12" ht="12.75">
      <c r="A1304" s="9"/>
      <c r="B1304" s="9"/>
      <c r="C1304" s="9"/>
      <c r="D1304" s="9"/>
      <c r="E1304" s="9"/>
      <c r="F1304" s="9"/>
      <c r="G1304" s="9"/>
      <c r="H1304" s="9"/>
      <c r="I1304" s="9"/>
      <c r="J1304" s="9"/>
      <c r="K1304" s="9"/>
      <c r="L1304" s="9"/>
    </row>
    <row r="1305" spans="1:12" ht="12.75">
      <c r="A1305" s="9"/>
      <c r="B1305" s="9"/>
      <c r="C1305" s="9"/>
      <c r="D1305" s="9"/>
      <c r="E1305" s="9"/>
      <c r="F1305" s="9"/>
      <c r="G1305" s="9"/>
      <c r="H1305" s="9"/>
      <c r="I1305" s="9"/>
      <c r="J1305" s="9"/>
      <c r="K1305" s="9"/>
      <c r="L1305" s="9"/>
    </row>
    <row r="1306" spans="1:12" ht="12.75">
      <c r="A1306" s="9"/>
      <c r="B1306" s="9"/>
      <c r="C1306" s="9"/>
      <c r="D1306" s="9"/>
      <c r="E1306" s="9"/>
      <c r="F1306" s="9"/>
      <c r="G1306" s="9"/>
      <c r="H1306" s="9"/>
      <c r="I1306" s="9"/>
      <c r="J1306" s="9"/>
      <c r="K1306" s="9"/>
      <c r="L1306" s="9"/>
    </row>
    <row r="1307" spans="1:12" ht="12.75">
      <c r="A1307" s="9"/>
      <c r="B1307" s="9"/>
      <c r="C1307" s="9"/>
      <c r="D1307" s="9"/>
      <c r="E1307" s="9"/>
      <c r="F1307" s="9"/>
      <c r="G1307" s="9"/>
      <c r="H1307" s="9"/>
      <c r="I1307" s="9"/>
      <c r="J1307" s="9"/>
      <c r="K1307" s="9"/>
      <c r="L1307" s="9"/>
    </row>
    <row r="1308" spans="1:12" ht="12.75">
      <c r="A1308" s="9"/>
      <c r="B1308" s="9"/>
      <c r="C1308" s="9"/>
      <c r="D1308" s="9"/>
      <c r="E1308" s="9"/>
      <c r="F1308" s="9"/>
      <c r="G1308" s="9"/>
      <c r="H1308" s="9"/>
      <c r="I1308" s="9"/>
      <c r="J1308" s="9"/>
      <c r="K1308" s="9"/>
      <c r="L1308" s="9"/>
    </row>
    <row r="1309" spans="1:12" ht="12.75">
      <c r="A1309" s="9"/>
      <c r="B1309" s="9"/>
      <c r="C1309" s="9"/>
      <c r="D1309" s="9"/>
      <c r="E1309" s="9"/>
      <c r="F1309" s="9"/>
      <c r="G1309" s="9"/>
      <c r="H1309" s="9"/>
      <c r="I1309" s="9"/>
      <c r="J1309" s="9"/>
      <c r="K1309" s="9"/>
      <c r="L1309" s="9"/>
    </row>
    <row r="1310" spans="1:12" ht="12.75">
      <c r="A1310" s="9"/>
      <c r="B1310" s="9"/>
      <c r="C1310" s="9"/>
      <c r="D1310" s="9"/>
      <c r="E1310" s="9"/>
      <c r="F1310" s="9"/>
      <c r="G1310" s="9"/>
      <c r="H1310" s="9"/>
      <c r="I1310" s="9"/>
      <c r="J1310" s="9"/>
      <c r="K1310" s="9"/>
      <c r="L1310" s="9"/>
    </row>
    <row r="1311" spans="1:12" ht="12.75">
      <c r="A1311" s="9"/>
      <c r="B1311" s="9"/>
      <c r="C1311" s="9"/>
      <c r="D1311" s="9"/>
      <c r="E1311" s="9"/>
      <c r="F1311" s="9"/>
      <c r="G1311" s="9"/>
      <c r="H1311" s="9"/>
      <c r="I1311" s="9"/>
      <c r="J1311" s="9"/>
      <c r="K1311" s="9"/>
      <c r="L1311" s="9"/>
    </row>
    <row r="1312" spans="1:12" ht="12.75">
      <c r="A1312" s="9"/>
      <c r="B1312" s="9"/>
      <c r="C1312" s="9"/>
      <c r="D1312" s="9"/>
      <c r="E1312" s="9"/>
      <c r="F1312" s="9"/>
      <c r="G1312" s="9"/>
      <c r="H1312" s="9"/>
      <c r="I1312" s="9"/>
      <c r="J1312" s="9"/>
      <c r="K1312" s="9"/>
      <c r="L1312" s="9"/>
    </row>
    <row r="1313" spans="1:12" ht="12.75">
      <c r="A1313" s="9"/>
      <c r="B1313" s="9"/>
      <c r="C1313" s="9"/>
      <c r="D1313" s="9"/>
      <c r="E1313" s="9"/>
      <c r="F1313" s="9"/>
      <c r="G1313" s="9"/>
      <c r="H1313" s="9"/>
      <c r="I1313" s="9"/>
      <c r="J1313" s="9"/>
      <c r="K1313" s="9"/>
      <c r="L1313" s="9"/>
    </row>
    <row r="1314" spans="1:12" ht="12.75">
      <c r="A1314" s="9"/>
      <c r="B1314" s="9"/>
      <c r="C1314" s="9"/>
      <c r="D1314" s="9"/>
      <c r="E1314" s="9"/>
      <c r="F1314" s="9"/>
      <c r="G1314" s="9"/>
      <c r="H1314" s="9"/>
      <c r="I1314" s="9"/>
      <c r="J1314" s="9"/>
      <c r="K1314" s="9"/>
      <c r="L1314" s="9"/>
    </row>
    <row r="1315" spans="1:12" ht="12.75">
      <c r="A1315" s="9"/>
      <c r="B1315" s="9"/>
      <c r="C1315" s="9"/>
      <c r="D1315" s="9"/>
      <c r="E1315" s="9"/>
      <c r="F1315" s="9"/>
      <c r="G1315" s="9"/>
      <c r="H1315" s="9"/>
      <c r="I1315" s="9"/>
      <c r="J1315" s="9"/>
      <c r="K1315" s="9"/>
      <c r="L1315" s="9"/>
    </row>
    <row r="1316" spans="1:12" ht="12.75">
      <c r="A1316" s="9"/>
      <c r="B1316" s="9"/>
      <c r="C1316" s="9"/>
      <c r="D1316" s="9"/>
      <c r="E1316" s="9"/>
      <c r="F1316" s="9"/>
      <c r="G1316" s="9"/>
      <c r="H1316" s="9"/>
      <c r="I1316" s="9"/>
      <c r="J1316" s="9"/>
      <c r="K1316" s="9"/>
      <c r="L1316" s="9"/>
    </row>
    <row r="1317" spans="1:12" ht="12.75">
      <c r="A1317" s="9"/>
      <c r="B1317" s="9"/>
      <c r="C1317" s="9"/>
      <c r="D1317" s="9"/>
      <c r="E1317" s="9"/>
      <c r="F1317" s="9"/>
      <c r="G1317" s="9"/>
      <c r="H1317" s="9"/>
      <c r="I1317" s="9"/>
      <c r="J1317" s="9"/>
      <c r="K1317" s="9"/>
      <c r="L1317" s="9"/>
    </row>
    <row r="1318" spans="1:12" ht="12.75">
      <c r="A1318" s="9"/>
      <c r="B1318" s="9"/>
      <c r="C1318" s="9"/>
      <c r="D1318" s="9"/>
      <c r="E1318" s="9"/>
      <c r="F1318" s="9"/>
      <c r="G1318" s="9"/>
      <c r="H1318" s="9"/>
      <c r="I1318" s="9"/>
      <c r="J1318" s="9"/>
      <c r="K1318" s="9"/>
      <c r="L1318" s="9"/>
    </row>
    <row r="1319" spans="1:12" ht="12.75">
      <c r="A1319" s="9"/>
      <c r="B1319" s="9"/>
      <c r="C1319" s="9"/>
      <c r="D1319" s="9"/>
      <c r="E1319" s="9"/>
      <c r="F1319" s="9"/>
      <c r="G1319" s="9"/>
      <c r="H1319" s="9"/>
      <c r="I1319" s="9"/>
      <c r="J1319" s="9"/>
      <c r="K1319" s="9"/>
      <c r="L1319" s="9"/>
    </row>
    <row r="1320" spans="1:12" ht="12.75">
      <c r="A1320" s="9"/>
      <c r="B1320" s="9"/>
      <c r="C1320" s="9"/>
      <c r="D1320" s="9"/>
      <c r="E1320" s="9"/>
      <c r="F1320" s="9"/>
      <c r="G1320" s="9"/>
      <c r="H1320" s="9"/>
      <c r="I1320" s="9"/>
      <c r="J1320" s="9"/>
      <c r="K1320" s="9"/>
      <c r="L1320" s="9"/>
    </row>
    <row r="1321" spans="1:12" ht="12.75">
      <c r="A1321" s="9"/>
      <c r="B1321" s="9"/>
      <c r="C1321" s="9"/>
      <c r="D1321" s="9"/>
      <c r="E1321" s="9"/>
      <c r="F1321" s="9"/>
      <c r="G1321" s="9"/>
      <c r="H1321" s="9"/>
      <c r="I1321" s="9"/>
      <c r="J1321" s="9"/>
      <c r="K1321" s="9"/>
      <c r="L1321" s="9"/>
    </row>
    <row r="1322" spans="1:12" ht="12.75">
      <c r="A1322" s="9"/>
      <c r="B1322" s="9"/>
      <c r="C1322" s="9"/>
      <c r="D1322" s="9"/>
      <c r="E1322" s="9"/>
      <c r="F1322" s="9"/>
      <c r="G1322" s="9"/>
      <c r="H1322" s="9"/>
      <c r="I1322" s="9"/>
      <c r="J1322" s="9"/>
      <c r="K1322" s="9"/>
      <c r="L1322" s="9"/>
    </row>
    <row r="1323" spans="1:12" ht="12.75">
      <c r="A1323" s="9"/>
      <c r="B1323" s="9"/>
      <c r="C1323" s="9"/>
      <c r="D1323" s="9"/>
      <c r="E1323" s="9"/>
      <c r="F1323" s="9"/>
      <c r="G1323" s="9"/>
      <c r="H1323" s="9"/>
      <c r="I1323" s="9"/>
      <c r="J1323" s="9"/>
      <c r="K1323" s="9"/>
      <c r="L1323" s="9"/>
    </row>
    <row r="1324" spans="1:12" ht="12.75">
      <c r="A1324" s="9"/>
      <c r="B1324" s="9"/>
      <c r="C1324" s="9"/>
      <c r="D1324" s="9"/>
      <c r="E1324" s="9"/>
      <c r="F1324" s="9"/>
      <c r="G1324" s="9"/>
      <c r="H1324" s="9"/>
      <c r="I1324" s="9"/>
      <c r="J1324" s="9"/>
      <c r="K1324" s="9"/>
      <c r="L1324" s="9"/>
    </row>
    <row r="1325" spans="1:12" ht="12.75">
      <c r="A1325" s="9"/>
      <c r="B1325" s="9"/>
      <c r="C1325" s="9"/>
      <c r="D1325" s="9"/>
      <c r="E1325" s="9"/>
      <c r="F1325" s="9"/>
      <c r="G1325" s="9"/>
      <c r="H1325" s="9"/>
      <c r="I1325" s="9"/>
      <c r="J1325" s="9"/>
      <c r="K1325" s="9"/>
      <c r="L1325" s="9"/>
    </row>
    <row r="1326" spans="1:12" ht="12.75">
      <c r="A1326" s="9"/>
      <c r="B1326" s="9"/>
      <c r="C1326" s="9"/>
      <c r="D1326" s="9"/>
      <c r="E1326" s="9"/>
      <c r="F1326" s="9"/>
      <c r="G1326" s="9"/>
      <c r="H1326" s="9"/>
      <c r="I1326" s="9"/>
      <c r="J1326" s="9"/>
      <c r="K1326" s="9"/>
      <c r="L1326" s="9"/>
    </row>
    <row r="1327" spans="1:12" ht="12.75">
      <c r="A1327" s="9"/>
      <c r="B1327" s="9"/>
      <c r="C1327" s="9"/>
      <c r="D1327" s="9"/>
      <c r="E1327" s="9"/>
      <c r="F1327" s="9"/>
      <c r="G1327" s="9"/>
      <c r="H1327" s="9"/>
      <c r="I1327" s="9"/>
      <c r="J1327" s="9"/>
      <c r="K1327" s="9"/>
      <c r="L1327" s="9"/>
    </row>
    <row r="1328" spans="1:12" ht="12.75">
      <c r="A1328" s="9"/>
      <c r="B1328" s="9"/>
      <c r="C1328" s="9"/>
      <c r="D1328" s="9"/>
      <c r="E1328" s="9"/>
      <c r="F1328" s="9"/>
      <c r="G1328" s="9"/>
      <c r="H1328" s="9"/>
      <c r="I1328" s="9"/>
      <c r="J1328" s="9"/>
      <c r="K1328" s="9"/>
      <c r="L1328" s="9"/>
    </row>
    <row r="1329" spans="1:12" ht="12.75">
      <c r="A1329" s="9"/>
      <c r="B1329" s="9"/>
      <c r="C1329" s="9"/>
      <c r="D1329" s="9"/>
      <c r="E1329" s="9"/>
      <c r="F1329" s="9"/>
      <c r="G1329" s="9"/>
      <c r="H1329" s="9"/>
      <c r="I1329" s="9"/>
      <c r="J1329" s="9"/>
      <c r="K1329" s="9"/>
      <c r="L1329" s="9"/>
    </row>
    <row r="1330" spans="1:12" ht="12.75">
      <c r="A1330" s="9"/>
      <c r="B1330" s="9"/>
      <c r="C1330" s="9"/>
      <c r="D1330" s="9"/>
      <c r="E1330" s="9"/>
      <c r="F1330" s="9"/>
      <c r="G1330" s="9"/>
      <c r="H1330" s="9"/>
      <c r="I1330" s="9"/>
      <c r="J1330" s="9"/>
      <c r="K1330" s="9"/>
      <c r="L1330" s="9"/>
    </row>
    <row r="1331" spans="1:12" ht="12.75">
      <c r="A1331" s="9"/>
      <c r="B1331" s="9"/>
      <c r="C1331" s="9"/>
      <c r="D1331" s="9"/>
      <c r="E1331" s="9"/>
      <c r="F1331" s="9"/>
      <c r="G1331" s="9"/>
      <c r="H1331" s="9"/>
      <c r="I1331" s="9"/>
      <c r="J1331" s="9"/>
      <c r="K1331" s="9"/>
      <c r="L1331" s="9"/>
    </row>
    <row r="1332" spans="1:12" ht="12.75">
      <c r="A1332" s="9"/>
      <c r="B1332" s="9"/>
      <c r="C1332" s="9"/>
      <c r="D1332" s="9"/>
      <c r="E1332" s="9"/>
      <c r="F1332" s="9"/>
      <c r="G1332" s="9"/>
      <c r="H1332" s="9"/>
      <c r="I1332" s="9"/>
      <c r="J1332" s="9"/>
      <c r="K1332" s="9"/>
      <c r="L1332" s="9"/>
    </row>
    <row r="1333" spans="1:12" ht="12.75">
      <c r="A1333" s="9"/>
      <c r="B1333" s="9"/>
      <c r="C1333" s="9"/>
      <c r="D1333" s="9"/>
      <c r="E1333" s="9"/>
      <c r="F1333" s="9"/>
      <c r="G1333" s="9"/>
      <c r="H1333" s="9"/>
      <c r="I1333" s="9"/>
      <c r="J1333" s="9"/>
      <c r="K1333" s="9"/>
      <c r="L1333" s="9"/>
    </row>
    <row r="1334" spans="1:12" ht="12.75">
      <c r="A1334" s="9"/>
      <c r="B1334" s="9"/>
      <c r="C1334" s="9"/>
      <c r="D1334" s="9"/>
      <c r="E1334" s="9"/>
      <c r="F1334" s="9"/>
      <c r="G1334" s="9"/>
      <c r="H1334" s="9"/>
      <c r="I1334" s="9"/>
      <c r="J1334" s="9"/>
      <c r="K1334" s="9"/>
      <c r="L1334" s="9"/>
    </row>
    <row r="1335" spans="1:12" ht="12.75">
      <c r="A1335" s="9"/>
      <c r="B1335" s="9"/>
      <c r="C1335" s="9"/>
      <c r="D1335" s="9"/>
      <c r="E1335" s="9"/>
      <c r="F1335" s="9"/>
      <c r="G1335" s="9"/>
      <c r="H1335" s="9"/>
      <c r="I1335" s="9"/>
      <c r="J1335" s="9"/>
      <c r="K1335" s="9"/>
      <c r="L1335" s="9"/>
    </row>
    <row r="1336" spans="1:12" ht="12.75">
      <c r="A1336" s="9"/>
      <c r="B1336" s="9"/>
      <c r="C1336" s="9"/>
      <c r="D1336" s="9"/>
      <c r="E1336" s="9"/>
      <c r="F1336" s="9"/>
      <c r="G1336" s="9"/>
      <c r="H1336" s="9"/>
      <c r="I1336" s="9"/>
      <c r="J1336" s="9"/>
      <c r="K1336" s="9"/>
      <c r="L1336" s="9"/>
    </row>
    <row r="1337" spans="1:12" ht="12.75">
      <c r="A1337" s="9"/>
      <c r="B1337" s="9"/>
      <c r="C1337" s="9"/>
      <c r="D1337" s="9"/>
      <c r="E1337" s="9"/>
      <c r="F1337" s="9"/>
      <c r="G1337" s="9"/>
      <c r="H1337" s="9"/>
      <c r="I1337" s="9"/>
      <c r="J1337" s="9"/>
      <c r="K1337" s="9"/>
      <c r="L1337" s="9"/>
    </row>
    <row r="1338" spans="1:12" ht="12.75">
      <c r="A1338" s="9"/>
      <c r="B1338" s="9"/>
      <c r="C1338" s="9"/>
      <c r="D1338" s="9"/>
      <c r="E1338" s="9"/>
      <c r="F1338" s="9"/>
      <c r="G1338" s="9"/>
      <c r="H1338" s="9"/>
      <c r="I1338" s="9"/>
      <c r="J1338" s="9"/>
      <c r="K1338" s="9"/>
      <c r="L1338" s="9"/>
    </row>
    <row r="1339" spans="1:12" ht="12.75">
      <c r="A1339" s="9"/>
      <c r="B1339" s="9"/>
      <c r="C1339" s="9"/>
      <c r="D1339" s="9"/>
      <c r="E1339" s="9"/>
      <c r="F1339" s="9"/>
      <c r="G1339" s="9"/>
      <c r="H1339" s="9"/>
      <c r="I1339" s="9"/>
      <c r="J1339" s="9"/>
      <c r="K1339" s="9"/>
      <c r="L1339" s="9"/>
    </row>
    <row r="1340" spans="1:12" ht="12.75">
      <c r="A1340" s="9"/>
      <c r="B1340" s="9"/>
      <c r="C1340" s="9"/>
      <c r="D1340" s="9"/>
      <c r="E1340" s="9"/>
      <c r="F1340" s="9"/>
      <c r="G1340" s="9"/>
      <c r="H1340" s="9"/>
      <c r="I1340" s="9"/>
      <c r="J1340" s="9"/>
      <c r="K1340" s="9"/>
      <c r="L1340" s="9"/>
    </row>
    <row r="1341" spans="1:12" ht="12.75">
      <c r="A1341" s="9"/>
      <c r="B1341" s="9"/>
      <c r="C1341" s="9"/>
      <c r="D1341" s="9"/>
      <c r="E1341" s="9"/>
      <c r="F1341" s="9"/>
      <c r="G1341" s="9"/>
      <c r="H1341" s="9"/>
      <c r="I1341" s="9"/>
      <c r="J1341" s="9"/>
      <c r="K1341" s="9"/>
      <c r="L1341" s="9"/>
    </row>
    <row r="1342" spans="1:12" ht="12.75">
      <c r="A1342" s="9"/>
      <c r="B1342" s="9"/>
      <c r="C1342" s="9"/>
      <c r="D1342" s="9"/>
      <c r="E1342" s="9"/>
      <c r="F1342" s="9"/>
      <c r="G1342" s="9"/>
      <c r="H1342" s="9"/>
      <c r="I1342" s="9"/>
      <c r="J1342" s="9"/>
      <c r="K1342" s="9"/>
      <c r="L1342" s="9"/>
    </row>
    <row r="1343" spans="1:12" ht="12.75">
      <c r="A1343" s="9"/>
      <c r="B1343" s="9"/>
      <c r="C1343" s="9"/>
      <c r="D1343" s="9"/>
      <c r="E1343" s="9"/>
      <c r="F1343" s="9"/>
      <c r="G1343" s="9"/>
      <c r="H1343" s="9"/>
      <c r="I1343" s="9"/>
      <c r="J1343" s="9"/>
      <c r="K1343" s="9"/>
      <c r="L1343" s="9"/>
    </row>
    <row r="1344" spans="1:12" ht="12.75">
      <c r="A1344" s="9"/>
      <c r="B1344" s="9"/>
      <c r="C1344" s="9"/>
      <c r="D1344" s="9"/>
      <c r="E1344" s="9"/>
      <c r="F1344" s="9"/>
      <c r="G1344" s="9"/>
      <c r="H1344" s="9"/>
      <c r="I1344" s="9"/>
      <c r="J1344" s="9"/>
      <c r="K1344" s="9"/>
      <c r="L1344" s="9"/>
    </row>
    <row r="1345" spans="1:12" ht="12.75">
      <c r="A1345" s="9"/>
      <c r="B1345" s="9"/>
      <c r="C1345" s="9"/>
      <c r="D1345" s="9"/>
      <c r="E1345" s="9"/>
      <c r="F1345" s="9"/>
      <c r="G1345" s="9"/>
      <c r="H1345" s="9"/>
      <c r="I1345" s="9"/>
      <c r="J1345" s="9"/>
      <c r="K1345" s="9"/>
      <c r="L1345" s="9"/>
    </row>
    <row r="1346" spans="1:12" ht="12.75">
      <c r="A1346" s="9"/>
      <c r="B1346" s="9"/>
      <c r="C1346" s="9"/>
      <c r="D1346" s="9"/>
      <c r="E1346" s="9"/>
      <c r="F1346" s="9"/>
      <c r="G1346" s="9"/>
      <c r="H1346" s="9"/>
      <c r="I1346" s="9"/>
      <c r="J1346" s="9"/>
      <c r="K1346" s="9"/>
      <c r="L1346" s="9"/>
    </row>
    <row r="1347" spans="1:12" ht="12.75">
      <c r="A1347" s="9"/>
      <c r="B1347" s="9"/>
      <c r="C1347" s="9"/>
      <c r="D1347" s="9"/>
      <c r="E1347" s="9"/>
      <c r="F1347" s="9"/>
      <c r="G1347" s="9"/>
      <c r="H1347" s="9"/>
      <c r="I1347" s="9"/>
      <c r="J1347" s="9"/>
      <c r="K1347" s="9"/>
      <c r="L1347" s="9"/>
    </row>
    <row r="1348" spans="1:12" ht="12.75">
      <c r="A1348" s="9"/>
      <c r="B1348" s="9"/>
      <c r="C1348" s="9"/>
      <c r="D1348" s="9"/>
      <c r="E1348" s="9"/>
      <c r="F1348" s="9"/>
      <c r="G1348" s="9"/>
      <c r="H1348" s="9"/>
      <c r="I1348" s="9"/>
      <c r="J1348" s="9"/>
      <c r="K1348" s="9"/>
      <c r="L1348" s="9"/>
    </row>
    <row r="1349" spans="1:12" ht="12.75">
      <c r="A1349" s="9"/>
      <c r="B1349" s="9"/>
      <c r="C1349" s="9"/>
      <c r="D1349" s="9"/>
      <c r="E1349" s="9"/>
      <c r="F1349" s="9"/>
      <c r="G1349" s="9"/>
      <c r="H1349" s="9"/>
      <c r="I1349" s="9"/>
      <c r="J1349" s="9"/>
      <c r="K1349" s="9"/>
      <c r="L1349" s="9"/>
    </row>
    <row r="1350" spans="1:12" ht="12.75">
      <c r="A1350" s="9"/>
      <c r="B1350" s="9"/>
      <c r="C1350" s="9"/>
      <c r="D1350" s="9"/>
      <c r="E1350" s="9"/>
      <c r="F1350" s="9"/>
      <c r="G1350" s="9"/>
      <c r="H1350" s="9"/>
      <c r="I1350" s="9"/>
      <c r="J1350" s="9"/>
      <c r="K1350" s="9"/>
      <c r="L1350" s="9"/>
    </row>
    <row r="1351" spans="1:12" ht="12.75">
      <c r="A1351" s="9"/>
      <c r="B1351" s="9"/>
      <c r="C1351" s="9"/>
      <c r="D1351" s="9"/>
      <c r="E1351" s="9"/>
      <c r="F1351" s="9"/>
      <c r="G1351" s="9"/>
      <c r="H1351" s="9"/>
      <c r="I1351" s="9"/>
      <c r="J1351" s="9"/>
      <c r="K1351" s="9"/>
      <c r="L1351" s="9"/>
    </row>
    <row r="1352" spans="1:12" ht="12.75">
      <c r="A1352" s="9"/>
      <c r="B1352" s="9"/>
      <c r="C1352" s="9"/>
      <c r="D1352" s="9"/>
      <c r="E1352" s="9"/>
      <c r="F1352" s="9"/>
      <c r="G1352" s="9"/>
      <c r="H1352" s="9"/>
      <c r="I1352" s="9"/>
      <c r="J1352" s="9"/>
      <c r="K1352" s="9"/>
      <c r="L1352" s="9"/>
    </row>
    <row r="1353" spans="1:12" ht="12.75">
      <c r="A1353" s="9"/>
      <c r="B1353" s="9"/>
      <c r="C1353" s="9"/>
      <c r="D1353" s="9"/>
      <c r="E1353" s="9"/>
      <c r="F1353" s="9"/>
      <c r="G1353" s="9"/>
      <c r="H1353" s="9"/>
      <c r="I1353" s="9"/>
      <c r="J1353" s="9"/>
      <c r="K1353" s="9"/>
      <c r="L1353" s="9"/>
    </row>
    <row r="1354" spans="1:12" ht="12.75">
      <c r="A1354" s="9"/>
      <c r="B1354" s="9"/>
      <c r="C1354" s="9"/>
      <c r="D1354" s="9"/>
      <c r="E1354" s="9"/>
      <c r="F1354" s="9"/>
      <c r="G1354" s="9"/>
      <c r="H1354" s="9"/>
      <c r="I1354" s="9"/>
      <c r="J1354" s="9"/>
      <c r="K1354" s="9"/>
      <c r="L1354" s="9"/>
    </row>
    <row r="1355" spans="1:12" ht="12.75">
      <c r="A1355" s="9"/>
      <c r="B1355" s="9"/>
      <c r="C1355" s="9"/>
      <c r="D1355" s="9"/>
      <c r="E1355" s="9"/>
      <c r="F1355" s="9"/>
      <c r="G1355" s="9"/>
      <c r="H1355" s="9"/>
      <c r="I1355" s="9"/>
      <c r="J1355" s="9"/>
      <c r="K1355" s="9"/>
      <c r="L1355" s="9"/>
    </row>
    <row r="1356" spans="1:12" ht="12.75">
      <c r="A1356" s="9"/>
      <c r="B1356" s="9"/>
      <c r="C1356" s="9"/>
      <c r="D1356" s="9"/>
      <c r="E1356" s="9"/>
      <c r="F1356" s="9"/>
      <c r="G1356" s="9"/>
      <c r="H1356" s="9"/>
      <c r="I1356" s="9"/>
      <c r="J1356" s="9"/>
      <c r="K1356" s="9"/>
      <c r="L1356" s="9"/>
    </row>
    <row r="1357" spans="1:12" ht="12.75">
      <c r="A1357" s="9"/>
      <c r="B1357" s="9"/>
      <c r="C1357" s="9"/>
      <c r="D1357" s="9"/>
      <c r="E1357" s="9"/>
      <c r="F1357" s="9"/>
      <c r="G1357" s="9"/>
      <c r="H1357" s="9"/>
      <c r="I1357" s="9"/>
      <c r="J1357" s="9"/>
      <c r="K1357" s="9"/>
      <c r="L1357" s="9"/>
    </row>
    <row r="1358" spans="1:12" ht="12.75">
      <c r="A1358" s="9"/>
      <c r="B1358" s="9"/>
      <c r="C1358" s="9"/>
      <c r="D1358" s="9"/>
      <c r="E1358" s="9"/>
      <c r="F1358" s="9"/>
      <c r="G1358" s="9"/>
      <c r="H1358" s="9"/>
      <c r="I1358" s="9"/>
      <c r="J1358" s="9"/>
      <c r="K1358" s="9"/>
      <c r="L1358" s="9"/>
    </row>
    <row r="1359" spans="1:12" ht="12.75">
      <c r="A1359" s="9"/>
      <c r="B1359" s="9"/>
      <c r="C1359" s="9"/>
      <c r="D1359" s="9"/>
      <c r="E1359" s="9"/>
      <c r="F1359" s="9"/>
      <c r="G1359" s="9"/>
      <c r="H1359" s="9"/>
      <c r="I1359" s="9"/>
      <c r="J1359" s="9"/>
      <c r="K1359" s="9"/>
      <c r="L1359" s="9"/>
    </row>
    <row r="1360" spans="1:12" ht="12.75">
      <c r="A1360" s="9"/>
      <c r="B1360" s="9"/>
      <c r="C1360" s="9"/>
      <c r="D1360" s="9"/>
      <c r="E1360" s="9"/>
      <c r="F1360" s="9"/>
      <c r="G1360" s="9"/>
      <c r="H1360" s="9"/>
      <c r="I1360" s="9"/>
      <c r="J1360" s="9"/>
      <c r="K1360" s="9"/>
      <c r="L1360" s="9"/>
    </row>
    <row r="1361" spans="1:12" ht="12.75">
      <c r="A1361" s="9"/>
      <c r="B1361" s="9"/>
      <c r="C1361" s="9"/>
      <c r="D1361" s="9"/>
      <c r="E1361" s="9"/>
      <c r="F1361" s="9"/>
      <c r="G1361" s="9"/>
      <c r="H1361" s="9"/>
      <c r="I1361" s="9"/>
      <c r="J1361" s="9"/>
      <c r="K1361" s="9"/>
      <c r="L1361" s="9"/>
    </row>
    <row r="1362" spans="1:12" ht="12.75">
      <c r="A1362" s="9"/>
      <c r="B1362" s="9"/>
      <c r="C1362" s="9"/>
      <c r="D1362" s="9"/>
      <c r="E1362" s="9"/>
      <c r="F1362" s="9"/>
      <c r="G1362" s="9"/>
      <c r="H1362" s="9"/>
      <c r="I1362" s="9"/>
      <c r="J1362" s="9"/>
      <c r="K1362" s="9"/>
      <c r="L1362" s="9"/>
    </row>
    <row r="1363" spans="1:12" ht="12.75">
      <c r="A1363" s="9"/>
      <c r="B1363" s="9"/>
      <c r="C1363" s="9"/>
      <c r="D1363" s="9"/>
      <c r="E1363" s="9"/>
      <c r="F1363" s="9"/>
      <c r="G1363" s="9"/>
      <c r="H1363" s="9"/>
      <c r="I1363" s="9"/>
      <c r="J1363" s="9"/>
      <c r="K1363" s="9"/>
      <c r="L1363" s="9"/>
    </row>
    <row r="1364" spans="1:12" ht="12.75">
      <c r="A1364" s="9"/>
      <c r="B1364" s="9"/>
      <c r="C1364" s="9"/>
      <c r="D1364" s="9"/>
      <c r="E1364" s="9"/>
      <c r="F1364" s="9"/>
      <c r="G1364" s="9"/>
      <c r="H1364" s="9"/>
      <c r="I1364" s="9"/>
      <c r="J1364" s="9"/>
      <c r="K1364" s="9"/>
      <c r="L1364" s="9"/>
    </row>
    <row r="1365" spans="1:12" ht="12.75">
      <c r="A1365" s="9"/>
      <c r="B1365" s="9"/>
      <c r="C1365" s="9"/>
      <c r="D1365" s="9"/>
      <c r="E1365" s="9"/>
      <c r="F1365" s="9"/>
      <c r="G1365" s="9"/>
      <c r="H1365" s="9"/>
      <c r="I1365" s="9"/>
      <c r="J1365" s="9"/>
      <c r="K1365" s="9"/>
      <c r="L1365" s="9"/>
    </row>
    <row r="1366" spans="1:12" ht="12.75">
      <c r="A1366" s="9"/>
      <c r="B1366" s="9"/>
      <c r="C1366" s="9"/>
      <c r="D1366" s="9"/>
      <c r="E1366" s="9"/>
      <c r="F1366" s="9"/>
      <c r="G1366" s="9"/>
      <c r="H1366" s="9"/>
      <c r="I1366" s="9"/>
      <c r="J1366" s="9"/>
      <c r="K1366" s="9"/>
      <c r="L1366" s="9"/>
    </row>
    <row r="1367" spans="1:12" ht="12.75">
      <c r="A1367" s="9"/>
      <c r="B1367" s="9"/>
      <c r="C1367" s="9"/>
      <c r="D1367" s="9"/>
      <c r="E1367" s="9"/>
      <c r="F1367" s="9"/>
      <c r="G1367" s="9"/>
      <c r="H1367" s="9"/>
      <c r="I1367" s="9"/>
      <c r="J1367" s="9"/>
      <c r="K1367" s="9"/>
      <c r="L1367" s="9"/>
    </row>
    <row r="1368" spans="1:12" ht="12.75">
      <c r="A1368" s="9"/>
      <c r="B1368" s="9"/>
      <c r="C1368" s="9"/>
      <c r="D1368" s="9"/>
      <c r="E1368" s="9"/>
      <c r="F1368" s="9"/>
      <c r="G1368" s="9"/>
      <c r="H1368" s="9"/>
      <c r="I1368" s="9"/>
      <c r="J1368" s="9"/>
      <c r="K1368" s="9"/>
      <c r="L1368" s="9"/>
    </row>
    <row r="1369" spans="1:12" ht="12.75">
      <c r="A1369" s="9"/>
      <c r="B1369" s="9"/>
      <c r="C1369" s="9"/>
      <c r="D1369" s="9"/>
      <c r="E1369" s="9"/>
      <c r="F1369" s="9"/>
      <c r="G1369" s="9"/>
      <c r="H1369" s="9"/>
      <c r="I1369" s="9"/>
      <c r="J1369" s="9"/>
      <c r="K1369" s="9"/>
      <c r="L1369" s="9"/>
    </row>
    <row r="1370" spans="1:12" ht="12.75">
      <c r="A1370" s="9"/>
      <c r="B1370" s="9"/>
      <c r="C1370" s="9"/>
      <c r="D1370" s="9"/>
      <c r="E1370" s="9"/>
      <c r="F1370" s="9"/>
      <c r="G1370" s="9"/>
      <c r="H1370" s="9"/>
      <c r="I1370" s="9"/>
      <c r="J1370" s="9"/>
      <c r="K1370" s="9"/>
      <c r="L1370" s="9"/>
    </row>
    <row r="1371" spans="1:12" ht="12.75">
      <c r="A1371" s="9"/>
      <c r="B1371" s="9"/>
      <c r="C1371" s="9"/>
      <c r="D1371" s="9"/>
      <c r="E1371" s="9"/>
      <c r="F1371" s="9"/>
      <c r="G1371" s="9"/>
      <c r="H1371" s="9"/>
      <c r="I1371" s="9"/>
      <c r="J1371" s="9"/>
      <c r="K1371" s="9"/>
      <c r="L1371" s="9"/>
    </row>
    <row r="1372" spans="1:12" ht="12.75">
      <c r="A1372" s="9"/>
      <c r="B1372" s="9"/>
      <c r="C1372" s="9"/>
      <c r="D1372" s="9"/>
      <c r="E1372" s="9"/>
      <c r="F1372" s="9"/>
      <c r="G1372" s="9"/>
      <c r="H1372" s="9"/>
      <c r="I1372" s="9"/>
      <c r="J1372" s="9"/>
      <c r="K1372" s="9"/>
      <c r="L1372" s="9"/>
    </row>
    <row r="1373" spans="1:12" ht="12.75">
      <c r="A1373" s="9"/>
      <c r="B1373" s="9"/>
      <c r="C1373" s="9"/>
      <c r="D1373" s="9"/>
      <c r="E1373" s="9"/>
      <c r="F1373" s="9"/>
      <c r="G1373" s="9"/>
      <c r="H1373" s="9"/>
      <c r="I1373" s="9"/>
      <c r="J1373" s="9"/>
      <c r="K1373" s="9"/>
      <c r="L1373" s="9"/>
    </row>
    <row r="1374" spans="1:12" ht="12.75">
      <c r="A1374" s="9"/>
      <c r="B1374" s="9"/>
      <c r="C1374" s="9"/>
      <c r="D1374" s="9"/>
      <c r="E1374" s="9"/>
      <c r="F1374" s="9"/>
      <c r="G1374" s="9"/>
      <c r="H1374" s="9"/>
      <c r="I1374" s="9"/>
      <c r="J1374" s="9"/>
      <c r="K1374" s="9"/>
      <c r="L1374" s="9"/>
    </row>
    <row r="1375" spans="1:12" ht="12.75">
      <c r="A1375" s="9"/>
      <c r="B1375" s="9"/>
      <c r="C1375" s="9"/>
      <c r="D1375" s="9"/>
      <c r="E1375" s="9"/>
      <c r="F1375" s="9"/>
      <c r="G1375" s="9"/>
      <c r="H1375" s="9"/>
      <c r="I1375" s="9"/>
      <c r="J1375" s="9"/>
      <c r="K1375" s="9"/>
      <c r="L1375" s="9"/>
    </row>
    <row r="1376" spans="1:12" ht="12.75">
      <c r="A1376" s="9"/>
      <c r="B1376" s="9"/>
      <c r="C1376" s="9"/>
      <c r="D1376" s="9"/>
      <c r="E1376" s="9"/>
      <c r="F1376" s="9"/>
      <c r="G1376" s="9"/>
      <c r="H1376" s="9"/>
      <c r="I1376" s="9"/>
      <c r="J1376" s="9"/>
      <c r="K1376" s="9"/>
      <c r="L1376" s="9"/>
    </row>
    <row r="1377" spans="1:12" ht="12.75">
      <c r="A1377" s="9"/>
      <c r="B1377" s="9"/>
      <c r="C1377" s="9"/>
      <c r="D1377" s="9"/>
      <c r="E1377" s="9"/>
      <c r="F1377" s="9"/>
      <c r="G1377" s="9"/>
      <c r="H1377" s="9"/>
      <c r="I1377" s="9"/>
      <c r="J1377" s="9"/>
      <c r="K1377" s="9"/>
      <c r="L1377" s="9"/>
    </row>
    <row r="1378" spans="1:12" ht="12.75">
      <c r="A1378" s="9"/>
      <c r="B1378" s="9"/>
      <c r="C1378" s="9"/>
      <c r="D1378" s="9"/>
      <c r="E1378" s="9"/>
      <c r="F1378" s="9"/>
      <c r="G1378" s="9"/>
      <c r="H1378" s="9"/>
      <c r="I1378" s="9"/>
      <c r="J1378" s="9"/>
      <c r="K1378" s="9"/>
      <c r="L1378" s="9"/>
    </row>
    <row r="1379" spans="1:12" ht="12.75">
      <c r="A1379" s="9"/>
      <c r="B1379" s="9"/>
      <c r="C1379" s="9"/>
      <c r="D1379" s="9"/>
      <c r="E1379" s="9"/>
      <c r="F1379" s="9"/>
      <c r="G1379" s="9"/>
      <c r="H1379" s="9"/>
      <c r="I1379" s="9"/>
      <c r="J1379" s="9"/>
      <c r="K1379" s="9"/>
      <c r="L1379" s="9"/>
    </row>
    <row r="1380" spans="1:12" ht="12.75">
      <c r="A1380" s="9"/>
      <c r="B1380" s="9"/>
      <c r="C1380" s="9"/>
      <c r="D1380" s="9"/>
      <c r="E1380" s="9"/>
      <c r="F1380" s="9"/>
      <c r="G1380" s="9"/>
      <c r="H1380" s="9"/>
      <c r="I1380" s="9"/>
      <c r="J1380" s="9"/>
      <c r="K1380" s="9"/>
      <c r="L1380" s="9"/>
    </row>
    <row r="1381" spans="1:12" ht="12.75">
      <c r="A1381" s="9"/>
      <c r="B1381" s="9"/>
      <c r="C1381" s="9"/>
      <c r="D1381" s="9"/>
      <c r="E1381" s="9"/>
      <c r="F1381" s="9"/>
      <c r="G1381" s="9"/>
      <c r="H1381" s="9"/>
      <c r="I1381" s="9"/>
      <c r="J1381" s="9"/>
      <c r="K1381" s="9"/>
      <c r="L1381" s="9"/>
    </row>
    <row r="1382" spans="1:12" ht="12.75">
      <c r="A1382" s="9"/>
      <c r="B1382" s="9"/>
      <c r="C1382" s="9"/>
      <c r="D1382" s="9"/>
      <c r="E1382" s="9"/>
      <c r="F1382" s="9"/>
      <c r="G1382" s="9"/>
      <c r="H1382" s="9"/>
      <c r="I1382" s="9"/>
      <c r="J1382" s="9"/>
      <c r="K1382" s="9"/>
      <c r="L1382" s="9"/>
    </row>
    <row r="1383" spans="1:12" ht="12.75">
      <c r="A1383" s="9"/>
      <c r="B1383" s="9"/>
      <c r="C1383" s="9"/>
      <c r="D1383" s="9"/>
      <c r="E1383" s="9"/>
      <c r="F1383" s="9"/>
      <c r="G1383" s="9"/>
      <c r="H1383" s="9"/>
      <c r="I1383" s="9"/>
      <c r="J1383" s="9"/>
      <c r="K1383" s="9"/>
      <c r="L1383" s="9"/>
    </row>
    <row r="1384" spans="1:12" ht="12.75">
      <c r="A1384" s="9"/>
      <c r="B1384" s="9"/>
      <c r="C1384" s="9"/>
      <c r="D1384" s="9"/>
      <c r="E1384" s="9"/>
      <c r="F1384" s="9"/>
      <c r="G1384" s="9"/>
      <c r="H1384" s="9"/>
      <c r="I1384" s="9"/>
      <c r="J1384" s="9"/>
      <c r="K1384" s="9"/>
      <c r="L1384" s="9"/>
    </row>
    <row r="1385" spans="1:12" ht="12.75">
      <c r="A1385" s="9"/>
      <c r="B1385" s="9"/>
      <c r="C1385" s="9"/>
      <c r="D1385" s="9"/>
      <c r="E1385" s="9"/>
      <c r="F1385" s="9"/>
      <c r="G1385" s="9"/>
      <c r="H1385" s="9"/>
      <c r="I1385" s="9"/>
      <c r="J1385" s="9"/>
      <c r="K1385" s="9"/>
      <c r="L1385" s="9"/>
    </row>
    <row r="1386" spans="1:12" ht="12.75">
      <c r="A1386" s="9"/>
      <c r="B1386" s="9"/>
      <c r="C1386" s="9"/>
      <c r="D1386" s="9"/>
      <c r="E1386" s="9"/>
      <c r="F1386" s="9"/>
      <c r="G1386" s="9"/>
      <c r="H1386" s="9"/>
      <c r="I1386" s="9"/>
      <c r="J1386" s="9"/>
      <c r="K1386" s="9"/>
      <c r="L1386" s="9"/>
    </row>
    <row r="1387" spans="1:12" ht="12.75">
      <c r="A1387" s="9"/>
      <c r="B1387" s="9"/>
      <c r="C1387" s="9"/>
      <c r="D1387" s="9"/>
      <c r="E1387" s="9"/>
      <c r="F1387" s="9"/>
      <c r="G1387" s="9"/>
      <c r="H1387" s="9"/>
      <c r="I1387" s="9"/>
      <c r="J1387" s="9"/>
      <c r="K1387" s="9"/>
      <c r="L1387" s="9"/>
    </row>
    <row r="1388" spans="1:12" ht="12.75">
      <c r="A1388" s="9"/>
      <c r="B1388" s="9"/>
      <c r="C1388" s="9"/>
      <c r="D1388" s="9"/>
      <c r="E1388" s="9"/>
      <c r="F1388" s="9"/>
      <c r="G1388" s="9"/>
      <c r="H1388" s="9"/>
      <c r="I1388" s="9"/>
      <c r="J1388" s="9"/>
      <c r="K1388" s="9"/>
      <c r="L1388" s="9"/>
    </row>
    <row r="1389" spans="1:12" ht="12.75">
      <c r="A1389" s="9"/>
      <c r="B1389" s="9"/>
      <c r="C1389" s="9"/>
      <c r="D1389" s="9"/>
      <c r="E1389" s="9"/>
      <c r="F1389" s="9"/>
      <c r="G1389" s="9"/>
      <c r="H1389" s="9"/>
      <c r="I1389" s="9"/>
      <c r="J1389" s="9"/>
      <c r="K1389" s="9"/>
      <c r="L1389" s="9"/>
    </row>
    <row r="1390" spans="1:12" ht="12.75">
      <c r="A1390" s="9"/>
      <c r="B1390" s="9"/>
      <c r="C1390" s="9"/>
      <c r="D1390" s="9"/>
      <c r="E1390" s="9"/>
      <c r="F1390" s="9"/>
      <c r="G1390" s="9"/>
      <c r="H1390" s="9"/>
      <c r="I1390" s="9"/>
      <c r="J1390" s="9"/>
      <c r="K1390" s="9"/>
      <c r="L1390" s="9"/>
    </row>
    <row r="1391" spans="1:12" ht="12.75">
      <c r="A1391" s="9"/>
      <c r="B1391" s="9"/>
      <c r="C1391" s="9"/>
      <c r="D1391" s="9"/>
      <c r="E1391" s="9"/>
      <c r="F1391" s="9"/>
      <c r="G1391" s="9"/>
      <c r="H1391" s="9"/>
      <c r="I1391" s="9"/>
      <c r="J1391" s="9"/>
      <c r="K1391" s="9"/>
      <c r="L1391" s="9"/>
    </row>
    <row r="1392" spans="1:12" ht="12.75">
      <c r="A1392" s="9"/>
      <c r="B1392" s="9"/>
      <c r="C1392" s="9"/>
      <c r="D1392" s="9"/>
      <c r="E1392" s="9"/>
      <c r="F1392" s="9"/>
      <c r="G1392" s="9"/>
      <c r="H1392" s="9"/>
      <c r="I1392" s="9"/>
      <c r="J1392" s="9"/>
      <c r="K1392" s="9"/>
      <c r="L1392" s="9"/>
    </row>
    <row r="1393" spans="1:12" ht="12.75">
      <c r="A1393" s="9"/>
      <c r="B1393" s="9"/>
      <c r="C1393" s="9"/>
      <c r="D1393" s="9"/>
      <c r="E1393" s="9"/>
      <c r="F1393" s="9"/>
      <c r="G1393" s="9"/>
      <c r="H1393" s="9"/>
      <c r="I1393" s="9"/>
      <c r="J1393" s="9"/>
      <c r="K1393" s="9"/>
      <c r="L1393" s="9"/>
    </row>
    <row r="1394" spans="1:12" ht="12.75">
      <c r="A1394" s="9"/>
      <c r="B1394" s="9"/>
      <c r="C1394" s="9"/>
      <c r="D1394" s="9"/>
      <c r="E1394" s="9"/>
      <c r="F1394" s="9"/>
      <c r="G1394" s="9"/>
      <c r="H1394" s="9"/>
      <c r="I1394" s="9"/>
      <c r="J1394" s="9"/>
      <c r="K1394" s="9"/>
      <c r="L1394" s="9"/>
    </row>
    <row r="1395" spans="1:12" ht="12.75">
      <c r="A1395" s="9"/>
      <c r="B1395" s="9"/>
      <c r="C1395" s="9"/>
      <c r="D1395" s="9"/>
      <c r="E1395" s="9"/>
      <c r="F1395" s="9"/>
      <c r="G1395" s="9"/>
      <c r="H1395" s="9"/>
      <c r="I1395" s="9"/>
      <c r="J1395" s="9"/>
      <c r="K1395" s="9"/>
      <c r="L1395" s="9"/>
    </row>
    <row r="1396" spans="1:12" ht="12.75">
      <c r="A1396" s="9"/>
      <c r="B1396" s="9"/>
      <c r="C1396" s="9"/>
      <c r="D1396" s="9"/>
      <c r="E1396" s="9"/>
      <c r="F1396" s="9"/>
      <c r="G1396" s="9"/>
      <c r="H1396" s="9"/>
      <c r="I1396" s="9"/>
      <c r="J1396" s="9"/>
      <c r="K1396" s="9"/>
      <c r="L1396" s="9"/>
    </row>
    <row r="1397" spans="1:12" ht="12.75">
      <c r="A1397" s="9"/>
      <c r="B1397" s="9"/>
      <c r="C1397" s="9"/>
      <c r="D1397" s="9"/>
      <c r="E1397" s="9"/>
      <c r="F1397" s="9"/>
      <c r="G1397" s="9"/>
      <c r="H1397" s="9"/>
      <c r="I1397" s="9"/>
      <c r="J1397" s="9"/>
      <c r="K1397" s="9"/>
      <c r="L1397" s="9"/>
    </row>
    <row r="1398" spans="1:12" ht="12.75">
      <c r="A1398" s="9"/>
      <c r="B1398" s="9"/>
      <c r="C1398" s="9"/>
      <c r="D1398" s="9"/>
      <c r="E1398" s="9"/>
      <c r="F1398" s="9"/>
      <c r="G1398" s="9"/>
      <c r="H1398" s="9"/>
      <c r="I1398" s="9"/>
      <c r="J1398" s="9"/>
      <c r="K1398" s="9"/>
      <c r="L1398" s="9"/>
    </row>
    <row r="1399" spans="1:12" ht="12.75">
      <c r="A1399" s="9"/>
      <c r="B1399" s="9"/>
      <c r="C1399" s="9"/>
      <c r="D1399" s="9"/>
      <c r="E1399" s="9"/>
      <c r="F1399" s="9"/>
      <c r="G1399" s="9"/>
      <c r="H1399" s="9"/>
      <c r="I1399" s="9"/>
      <c r="J1399" s="9"/>
      <c r="K1399" s="9"/>
      <c r="L1399" s="9"/>
    </row>
    <row r="1400" spans="1:12" ht="12.75">
      <c r="A1400" s="9"/>
      <c r="B1400" s="9"/>
      <c r="C1400" s="9"/>
      <c r="D1400" s="9"/>
      <c r="E1400" s="9"/>
      <c r="F1400" s="9"/>
      <c r="G1400" s="9"/>
      <c r="H1400" s="9"/>
      <c r="I1400" s="9"/>
      <c r="J1400" s="9"/>
      <c r="K1400" s="9"/>
      <c r="L1400" s="9"/>
    </row>
    <row r="1401" spans="1:12" ht="12.75">
      <c r="A1401" s="9"/>
      <c r="B1401" s="9"/>
      <c r="C1401" s="9"/>
      <c r="D1401" s="9"/>
      <c r="E1401" s="9"/>
      <c r="F1401" s="9"/>
      <c r="G1401" s="9"/>
      <c r="H1401" s="9"/>
      <c r="I1401" s="9"/>
      <c r="J1401" s="9"/>
      <c r="K1401" s="9"/>
      <c r="L1401" s="9"/>
    </row>
    <row r="1402" spans="1:12" ht="12.75">
      <c r="A1402" s="9"/>
      <c r="B1402" s="9"/>
      <c r="C1402" s="9"/>
      <c r="D1402" s="9"/>
      <c r="E1402" s="9"/>
      <c r="F1402" s="9"/>
      <c r="G1402" s="9"/>
      <c r="H1402" s="9"/>
      <c r="I1402" s="9"/>
      <c r="J1402" s="9"/>
      <c r="K1402" s="9"/>
      <c r="L1402" s="9"/>
    </row>
    <row r="1403" spans="1:12" ht="12.75">
      <c r="A1403" s="9"/>
      <c r="B1403" s="9"/>
      <c r="C1403" s="9"/>
      <c r="D1403" s="9"/>
      <c r="E1403" s="9"/>
      <c r="F1403" s="9"/>
      <c r="G1403" s="9"/>
      <c r="H1403" s="9"/>
      <c r="I1403" s="9"/>
      <c r="J1403" s="9"/>
      <c r="K1403" s="9"/>
      <c r="L1403" s="9"/>
    </row>
    <row r="1404" spans="1:12" ht="12.75">
      <c r="A1404" s="9"/>
      <c r="B1404" s="9"/>
      <c r="C1404" s="9"/>
      <c r="D1404" s="9"/>
      <c r="E1404" s="9"/>
      <c r="F1404" s="9"/>
      <c r="G1404" s="9"/>
      <c r="H1404" s="9"/>
      <c r="I1404" s="9"/>
      <c r="J1404" s="9"/>
      <c r="K1404" s="9"/>
      <c r="L1404" s="9"/>
    </row>
    <row r="1405" spans="1:12" ht="12.75">
      <c r="A1405" s="9"/>
      <c r="B1405" s="9"/>
      <c r="C1405" s="9"/>
      <c r="D1405" s="9"/>
      <c r="E1405" s="9"/>
      <c r="F1405" s="9"/>
      <c r="G1405" s="9"/>
      <c r="H1405" s="9"/>
      <c r="I1405" s="9"/>
      <c r="J1405" s="9"/>
      <c r="K1405" s="9"/>
      <c r="L1405" s="9"/>
    </row>
    <row r="1406" spans="1:12" ht="12.75">
      <c r="A1406" s="9"/>
      <c r="B1406" s="9"/>
      <c r="C1406" s="9"/>
      <c r="D1406" s="9"/>
      <c r="E1406" s="9"/>
      <c r="F1406" s="9"/>
      <c r="G1406" s="9"/>
      <c r="H1406" s="9"/>
      <c r="I1406" s="9"/>
      <c r="J1406" s="9"/>
      <c r="K1406" s="9"/>
      <c r="L1406" s="9"/>
    </row>
    <row r="1407" spans="1:12" ht="12.75">
      <c r="A1407" s="9"/>
      <c r="B1407" s="9"/>
      <c r="C1407" s="9"/>
      <c r="D1407" s="9"/>
      <c r="E1407" s="9"/>
      <c r="F1407" s="9"/>
      <c r="G1407" s="9"/>
      <c r="H1407" s="9"/>
      <c r="I1407" s="9"/>
      <c r="J1407" s="9"/>
      <c r="K1407" s="9"/>
      <c r="L1407" s="9"/>
    </row>
    <row r="1408" spans="1:12" ht="12.75">
      <c r="A1408" s="9"/>
      <c r="B1408" s="9"/>
      <c r="C1408" s="9"/>
      <c r="D1408" s="9"/>
      <c r="E1408" s="9"/>
      <c r="F1408" s="9"/>
      <c r="G1408" s="9"/>
      <c r="H1408" s="9"/>
      <c r="I1408" s="9"/>
      <c r="J1408" s="9"/>
      <c r="K1408" s="9"/>
      <c r="L1408" s="9"/>
    </row>
    <row r="1409" spans="1:12" ht="12.75">
      <c r="A1409" s="9"/>
      <c r="B1409" s="9"/>
      <c r="C1409" s="9"/>
      <c r="D1409" s="9"/>
      <c r="E1409" s="9"/>
      <c r="F1409" s="9"/>
      <c r="G1409" s="9"/>
      <c r="H1409" s="9"/>
      <c r="I1409" s="9"/>
      <c r="J1409" s="9"/>
      <c r="K1409" s="9"/>
      <c r="L1409" s="9"/>
    </row>
    <row r="1410" spans="1:12" ht="12.75">
      <c r="A1410" s="9"/>
      <c r="B1410" s="9"/>
      <c r="C1410" s="9"/>
      <c r="D1410" s="9"/>
      <c r="E1410" s="9"/>
      <c r="F1410" s="9"/>
      <c r="G1410" s="9"/>
      <c r="H1410" s="9"/>
      <c r="I1410" s="9"/>
      <c r="J1410" s="9"/>
      <c r="K1410" s="9"/>
      <c r="L1410" s="9"/>
    </row>
    <row r="1411" spans="1:12" ht="12.75">
      <c r="A1411" s="9"/>
      <c r="B1411" s="9"/>
      <c r="C1411" s="9"/>
      <c r="D1411" s="9"/>
      <c r="E1411" s="9"/>
      <c r="F1411" s="9"/>
      <c r="G1411" s="9"/>
      <c r="H1411" s="9"/>
      <c r="I1411" s="9"/>
      <c r="J1411" s="9"/>
      <c r="K1411" s="9"/>
      <c r="L1411" s="9"/>
    </row>
    <row r="1412" spans="1:12" ht="12.75">
      <c r="A1412" s="9"/>
      <c r="B1412" s="9"/>
      <c r="C1412" s="9"/>
      <c r="D1412" s="9"/>
      <c r="E1412" s="9"/>
      <c r="F1412" s="9"/>
      <c r="G1412" s="9"/>
      <c r="H1412" s="9"/>
      <c r="I1412" s="9"/>
      <c r="J1412" s="9"/>
      <c r="K1412" s="9"/>
      <c r="L1412" s="9"/>
    </row>
    <row r="1413" spans="1:12" ht="12.75">
      <c r="A1413" s="9"/>
      <c r="B1413" s="9"/>
      <c r="C1413" s="9"/>
      <c r="D1413" s="9"/>
      <c r="E1413" s="9"/>
      <c r="F1413" s="9"/>
      <c r="G1413" s="9"/>
      <c r="H1413" s="9"/>
      <c r="I1413" s="9"/>
      <c r="J1413" s="9"/>
      <c r="K1413" s="9"/>
      <c r="L1413" s="9"/>
    </row>
    <row r="1414" spans="1:12" ht="12.75">
      <c r="A1414" s="9"/>
      <c r="B1414" s="9"/>
      <c r="C1414" s="9"/>
      <c r="D1414" s="9"/>
      <c r="E1414" s="9"/>
      <c r="F1414" s="9"/>
      <c r="G1414" s="9"/>
      <c r="H1414" s="9"/>
      <c r="I1414" s="9"/>
      <c r="J1414" s="9"/>
      <c r="K1414" s="9"/>
      <c r="L1414" s="9"/>
    </row>
    <row r="1415" spans="1:12" ht="12.75">
      <c r="A1415" s="9"/>
      <c r="B1415" s="9"/>
      <c r="C1415" s="9"/>
      <c r="D1415" s="9"/>
      <c r="E1415" s="9"/>
      <c r="F1415" s="9"/>
      <c r="G1415" s="9"/>
      <c r="H1415" s="9"/>
      <c r="I1415" s="9"/>
      <c r="J1415" s="9"/>
      <c r="K1415" s="9"/>
      <c r="L1415" s="9"/>
    </row>
    <row r="1416" spans="1:12" ht="12.75">
      <c r="A1416" s="9"/>
      <c r="B1416" s="9"/>
      <c r="C1416" s="9"/>
      <c r="D1416" s="9"/>
      <c r="E1416" s="9"/>
      <c r="F1416" s="9"/>
      <c r="G1416" s="9"/>
      <c r="H1416" s="9"/>
      <c r="I1416" s="9"/>
      <c r="J1416" s="9"/>
      <c r="K1416" s="9"/>
      <c r="L1416" s="9"/>
    </row>
    <row r="1417" spans="1:12" ht="12.75">
      <c r="A1417" s="9"/>
      <c r="B1417" s="9"/>
      <c r="C1417" s="9"/>
      <c r="D1417" s="9"/>
      <c r="E1417" s="9"/>
      <c r="F1417" s="9"/>
      <c r="G1417" s="9"/>
      <c r="H1417" s="9"/>
      <c r="I1417" s="9"/>
      <c r="J1417" s="9"/>
      <c r="K1417" s="9"/>
      <c r="L1417" s="9"/>
    </row>
    <row r="1418" spans="1:12" ht="12.75">
      <c r="A1418" s="9"/>
      <c r="B1418" s="9"/>
      <c r="C1418" s="9"/>
      <c r="D1418" s="9"/>
      <c r="E1418" s="9"/>
      <c r="F1418" s="9"/>
      <c r="G1418" s="9"/>
      <c r="H1418" s="9"/>
      <c r="I1418" s="9"/>
      <c r="J1418" s="9"/>
      <c r="K1418" s="9"/>
      <c r="L1418" s="9"/>
    </row>
    <row r="1419" spans="1:12" ht="12.75">
      <c r="A1419" s="9"/>
      <c r="B1419" s="9"/>
      <c r="C1419" s="9"/>
      <c r="D1419" s="9"/>
      <c r="E1419" s="9"/>
      <c r="F1419" s="9"/>
      <c r="G1419" s="9"/>
      <c r="H1419" s="9"/>
      <c r="I1419" s="9"/>
      <c r="J1419" s="9"/>
      <c r="K1419" s="9"/>
      <c r="L1419" s="9"/>
    </row>
    <row r="1420" spans="1:12" ht="12.75">
      <c r="A1420" s="9"/>
      <c r="B1420" s="9"/>
      <c r="C1420" s="9"/>
      <c r="D1420" s="9"/>
      <c r="E1420" s="9"/>
      <c r="F1420" s="9"/>
      <c r="G1420" s="9"/>
      <c r="H1420" s="9"/>
      <c r="I1420" s="9"/>
      <c r="J1420" s="9"/>
      <c r="K1420" s="9"/>
      <c r="L1420" s="9"/>
    </row>
    <row r="1421" spans="1:12" ht="12.75">
      <c r="A1421" s="9"/>
      <c r="B1421" s="9"/>
      <c r="C1421" s="9"/>
      <c r="D1421" s="9"/>
      <c r="E1421" s="9"/>
      <c r="F1421" s="9"/>
      <c r="G1421" s="9"/>
      <c r="H1421" s="9"/>
      <c r="I1421" s="9"/>
      <c r="J1421" s="9"/>
      <c r="K1421" s="9"/>
      <c r="L1421" s="9"/>
    </row>
    <row r="1422" spans="1:12" ht="12.75">
      <c r="A1422" s="9"/>
      <c r="B1422" s="9"/>
      <c r="C1422" s="9"/>
      <c r="D1422" s="9"/>
      <c r="E1422" s="9"/>
      <c r="F1422" s="9"/>
      <c r="G1422" s="9"/>
      <c r="H1422" s="9"/>
      <c r="I1422" s="9"/>
      <c r="J1422" s="9"/>
      <c r="K1422" s="9"/>
      <c r="L1422" s="9"/>
    </row>
    <row r="1423" spans="1:12" ht="12.75">
      <c r="A1423" s="9"/>
      <c r="B1423" s="9"/>
      <c r="C1423" s="9"/>
      <c r="D1423" s="9"/>
      <c r="E1423" s="9"/>
      <c r="F1423" s="9"/>
      <c r="G1423" s="9"/>
      <c r="H1423" s="9"/>
      <c r="I1423" s="9"/>
      <c r="J1423" s="9"/>
      <c r="K1423" s="9"/>
      <c r="L1423" s="9"/>
    </row>
    <row r="1424" spans="1:12" ht="12.75">
      <c r="A1424" s="9"/>
      <c r="B1424" s="9"/>
      <c r="C1424" s="9"/>
      <c r="D1424" s="9"/>
      <c r="E1424" s="9"/>
      <c r="F1424" s="9"/>
      <c r="G1424" s="9"/>
      <c r="H1424" s="9"/>
      <c r="I1424" s="9"/>
      <c r="J1424" s="9"/>
      <c r="K1424" s="9"/>
      <c r="L1424" s="9"/>
    </row>
    <row r="1425" spans="1:12" ht="12.75">
      <c r="A1425" s="9"/>
      <c r="B1425" s="9"/>
      <c r="C1425" s="9"/>
      <c r="D1425" s="9"/>
      <c r="E1425" s="9"/>
      <c r="F1425" s="9"/>
      <c r="G1425" s="9"/>
      <c r="H1425" s="9"/>
      <c r="I1425" s="9"/>
      <c r="J1425" s="9"/>
      <c r="K1425" s="9"/>
      <c r="L1425" s="9"/>
    </row>
    <row r="1426" spans="1:12" ht="12.75">
      <c r="A1426" s="9"/>
      <c r="B1426" s="9"/>
      <c r="C1426" s="9"/>
      <c r="D1426" s="9"/>
      <c r="E1426" s="9"/>
      <c r="F1426" s="9"/>
      <c r="G1426" s="9"/>
      <c r="H1426" s="9"/>
      <c r="I1426" s="9"/>
      <c r="J1426" s="9"/>
      <c r="K1426" s="9"/>
      <c r="L1426" s="9"/>
    </row>
    <row r="1427" spans="1:12" ht="12.75">
      <c r="A1427" s="9"/>
      <c r="B1427" s="9"/>
      <c r="C1427" s="9"/>
      <c r="D1427" s="9"/>
      <c r="E1427" s="9"/>
      <c r="F1427" s="9"/>
      <c r="G1427" s="9"/>
      <c r="H1427" s="9"/>
      <c r="I1427" s="9"/>
      <c r="J1427" s="9"/>
      <c r="K1427" s="9"/>
      <c r="L1427" s="9"/>
    </row>
    <row r="1428" spans="1:12" ht="12.75">
      <c r="A1428" s="9"/>
      <c r="B1428" s="9"/>
      <c r="C1428" s="9"/>
      <c r="D1428" s="9"/>
      <c r="E1428" s="9"/>
      <c r="F1428" s="9"/>
      <c r="G1428" s="9"/>
      <c r="H1428" s="9"/>
      <c r="I1428" s="9"/>
      <c r="J1428" s="9"/>
      <c r="K1428" s="9"/>
      <c r="L1428" s="9"/>
    </row>
    <row r="1429" spans="1:12" ht="12.75">
      <c r="A1429" s="9"/>
      <c r="B1429" s="9"/>
      <c r="C1429" s="9"/>
      <c r="D1429" s="9"/>
      <c r="E1429" s="9"/>
      <c r="F1429" s="9"/>
      <c r="G1429" s="9"/>
      <c r="H1429" s="9"/>
      <c r="I1429" s="9"/>
      <c r="J1429" s="9"/>
      <c r="K1429" s="9"/>
      <c r="L1429" s="9"/>
    </row>
    <row r="1430" spans="1:12" ht="12.75">
      <c r="A1430" s="9"/>
      <c r="B1430" s="9"/>
      <c r="C1430" s="9"/>
      <c r="D1430" s="9"/>
      <c r="E1430" s="9"/>
      <c r="F1430" s="9"/>
      <c r="G1430" s="9"/>
      <c r="H1430" s="9"/>
      <c r="I1430" s="9"/>
      <c r="J1430" s="9"/>
      <c r="K1430" s="9"/>
      <c r="L1430" s="9"/>
    </row>
    <row r="1431" spans="1:12" ht="12.75">
      <c r="A1431" s="9"/>
      <c r="B1431" s="9"/>
      <c r="C1431" s="9"/>
      <c r="D1431" s="9"/>
      <c r="E1431" s="9"/>
      <c r="F1431" s="9"/>
      <c r="G1431" s="9"/>
      <c r="H1431" s="9"/>
      <c r="I1431" s="9"/>
      <c r="J1431" s="9"/>
      <c r="K1431" s="9"/>
      <c r="L1431" s="9"/>
    </row>
    <row r="1432" spans="1:12" ht="12.75">
      <c r="A1432" s="9"/>
      <c r="B1432" s="9"/>
      <c r="C1432" s="9"/>
      <c r="D1432" s="9"/>
      <c r="E1432" s="9"/>
      <c r="F1432" s="9"/>
      <c r="G1432" s="9"/>
      <c r="H1432" s="9"/>
      <c r="I1432" s="9"/>
      <c r="J1432" s="9"/>
      <c r="K1432" s="9"/>
      <c r="L1432" s="9"/>
    </row>
    <row r="1433" spans="1:12" ht="12.75">
      <c r="A1433" s="9"/>
      <c r="B1433" s="9"/>
      <c r="C1433" s="9"/>
      <c r="D1433" s="9"/>
      <c r="E1433" s="9"/>
      <c r="F1433" s="9"/>
      <c r="G1433" s="9"/>
      <c r="H1433" s="9"/>
      <c r="I1433" s="9"/>
      <c r="J1433" s="9"/>
      <c r="K1433" s="9"/>
      <c r="L1433" s="9"/>
    </row>
    <row r="1434" spans="1:12" ht="12.75">
      <c r="A1434" s="9"/>
      <c r="B1434" s="9"/>
      <c r="C1434" s="9"/>
      <c r="D1434" s="9"/>
      <c r="E1434" s="9"/>
      <c r="F1434" s="9"/>
      <c r="G1434" s="9"/>
      <c r="H1434" s="9"/>
      <c r="I1434" s="9"/>
      <c r="J1434" s="9"/>
      <c r="K1434" s="9"/>
      <c r="L1434" s="9"/>
    </row>
    <row r="1435" spans="1:12" ht="12.75">
      <c r="A1435" s="9"/>
      <c r="B1435" s="9"/>
      <c r="C1435" s="9"/>
      <c r="D1435" s="9"/>
      <c r="E1435" s="9"/>
      <c r="F1435" s="9"/>
      <c r="G1435" s="9"/>
      <c r="H1435" s="9"/>
      <c r="I1435" s="9"/>
      <c r="J1435" s="9"/>
      <c r="K1435" s="9"/>
      <c r="L1435" s="9"/>
    </row>
    <row r="1436" spans="1:12" ht="12.75">
      <c r="A1436" s="9"/>
      <c r="B1436" s="9"/>
      <c r="C1436" s="9"/>
      <c r="D1436" s="9"/>
      <c r="E1436" s="9"/>
      <c r="F1436" s="9"/>
      <c r="G1436" s="9"/>
      <c r="H1436" s="9"/>
      <c r="I1436" s="9"/>
      <c r="J1436" s="9"/>
      <c r="K1436" s="9"/>
      <c r="L1436" s="9"/>
    </row>
    <row r="1437" spans="1:12" ht="12.75">
      <c r="A1437" s="9"/>
      <c r="B1437" s="9"/>
      <c r="C1437" s="9"/>
      <c r="D1437" s="9"/>
      <c r="E1437" s="9"/>
      <c r="F1437" s="9"/>
      <c r="G1437" s="9"/>
      <c r="H1437" s="9"/>
      <c r="I1437" s="9"/>
      <c r="J1437" s="9"/>
      <c r="K1437" s="9"/>
      <c r="L1437" s="9"/>
    </row>
    <row r="1438" spans="1:12" ht="12.75">
      <c r="A1438" s="9"/>
      <c r="B1438" s="9"/>
      <c r="C1438" s="9"/>
      <c r="D1438" s="9"/>
      <c r="E1438" s="9"/>
      <c r="F1438" s="9"/>
      <c r="G1438" s="9"/>
      <c r="H1438" s="9"/>
      <c r="I1438" s="9"/>
      <c r="J1438" s="9"/>
      <c r="K1438" s="9"/>
      <c r="L1438" s="9"/>
    </row>
    <row r="1439" spans="1:12" ht="12.75">
      <c r="A1439" s="9"/>
      <c r="B1439" s="9"/>
      <c r="C1439" s="9"/>
      <c r="D1439" s="9"/>
      <c r="E1439" s="9"/>
      <c r="F1439" s="9"/>
      <c r="G1439" s="9"/>
      <c r="H1439" s="9"/>
      <c r="I1439" s="9"/>
      <c r="J1439" s="9"/>
      <c r="K1439" s="9"/>
      <c r="L1439" s="9"/>
    </row>
    <row r="1440" spans="1:12" ht="12.75">
      <c r="A1440" s="9"/>
      <c r="B1440" s="9"/>
      <c r="C1440" s="9"/>
      <c r="D1440" s="9"/>
      <c r="E1440" s="9"/>
      <c r="F1440" s="9"/>
      <c r="G1440" s="9"/>
      <c r="H1440" s="9"/>
      <c r="I1440" s="9"/>
      <c r="J1440" s="9"/>
      <c r="K1440" s="9"/>
      <c r="L1440" s="9"/>
    </row>
    <row r="1441" spans="1:12" ht="12.75">
      <c r="A1441" s="9"/>
      <c r="B1441" s="9"/>
      <c r="C1441" s="9"/>
      <c r="D1441" s="9"/>
      <c r="E1441" s="9"/>
      <c r="F1441" s="9"/>
      <c r="G1441" s="9"/>
      <c r="H1441" s="9"/>
      <c r="I1441" s="9"/>
      <c r="J1441" s="9"/>
      <c r="K1441" s="9"/>
      <c r="L1441" s="9"/>
    </row>
    <row r="1442" spans="1:12" ht="12.75">
      <c r="A1442" s="9"/>
      <c r="B1442" s="9"/>
      <c r="C1442" s="9"/>
      <c r="D1442" s="9"/>
      <c r="E1442" s="9"/>
      <c r="F1442" s="9"/>
      <c r="G1442" s="9"/>
      <c r="H1442" s="9"/>
      <c r="I1442" s="9"/>
      <c r="J1442" s="9"/>
      <c r="K1442" s="9"/>
      <c r="L1442" s="9"/>
    </row>
    <row r="1443" spans="1:12" ht="12.75">
      <c r="A1443" s="9"/>
      <c r="B1443" s="9"/>
      <c r="C1443" s="9"/>
      <c r="D1443" s="9"/>
      <c r="E1443" s="9"/>
      <c r="F1443" s="9"/>
      <c r="G1443" s="9"/>
      <c r="H1443" s="9"/>
      <c r="I1443" s="9"/>
      <c r="J1443" s="9"/>
      <c r="K1443" s="9"/>
      <c r="L1443" s="9"/>
    </row>
    <row r="1444" spans="1:12" ht="12.75">
      <c r="A1444" s="9"/>
      <c r="B1444" s="9"/>
      <c r="C1444" s="9"/>
      <c r="D1444" s="9"/>
      <c r="E1444" s="9"/>
      <c r="F1444" s="9"/>
      <c r="G1444" s="9"/>
      <c r="H1444" s="9"/>
      <c r="I1444" s="9"/>
      <c r="J1444" s="9"/>
      <c r="K1444" s="9"/>
      <c r="L1444" s="9"/>
    </row>
    <row r="1445" spans="1:12" ht="12.75">
      <c r="A1445" s="9"/>
      <c r="B1445" s="9"/>
      <c r="C1445" s="9"/>
      <c r="D1445" s="9"/>
      <c r="E1445" s="9"/>
      <c r="F1445" s="9"/>
      <c r="G1445" s="9"/>
      <c r="H1445" s="9"/>
      <c r="I1445" s="9"/>
      <c r="J1445" s="9"/>
      <c r="K1445" s="9"/>
      <c r="L1445" s="9"/>
    </row>
    <row r="1446" spans="1:12" ht="12.75">
      <c r="A1446" s="9"/>
      <c r="B1446" s="9"/>
      <c r="C1446" s="9"/>
      <c r="D1446" s="9"/>
      <c r="E1446" s="9"/>
      <c r="F1446" s="9"/>
      <c r="G1446" s="9"/>
      <c r="H1446" s="9"/>
      <c r="I1446" s="9"/>
      <c r="J1446" s="9"/>
      <c r="K1446" s="9"/>
      <c r="L1446" s="9"/>
    </row>
    <row r="1447" spans="1:12" ht="12.75">
      <c r="A1447" s="9"/>
      <c r="B1447" s="9"/>
      <c r="C1447" s="9"/>
      <c r="D1447" s="9"/>
      <c r="E1447" s="9"/>
      <c r="F1447" s="9"/>
      <c r="G1447" s="9"/>
      <c r="H1447" s="9"/>
      <c r="I1447" s="9"/>
      <c r="J1447" s="9"/>
      <c r="K1447" s="9"/>
      <c r="L1447" s="9"/>
    </row>
    <row r="1448" spans="1:12" ht="12.75">
      <c r="A1448" s="9"/>
      <c r="B1448" s="9"/>
      <c r="C1448" s="9"/>
      <c r="D1448" s="9"/>
      <c r="E1448" s="9"/>
      <c r="F1448" s="9"/>
      <c r="G1448" s="9"/>
      <c r="H1448" s="9"/>
      <c r="I1448" s="9"/>
      <c r="J1448" s="9"/>
      <c r="K1448" s="9"/>
      <c r="L1448" s="9"/>
    </row>
    <row r="1449" spans="1:12" ht="12.75">
      <c r="A1449" s="9"/>
      <c r="B1449" s="9"/>
      <c r="C1449" s="9"/>
      <c r="D1449" s="9"/>
      <c r="E1449" s="9"/>
      <c r="F1449" s="9"/>
      <c r="G1449" s="9"/>
      <c r="H1449" s="9"/>
      <c r="I1449" s="9"/>
      <c r="J1449" s="9"/>
      <c r="K1449" s="9"/>
      <c r="L1449" s="9"/>
    </row>
    <row r="1450" spans="1:12" ht="12.75">
      <c r="A1450" s="9"/>
      <c r="B1450" s="9"/>
      <c r="C1450" s="9"/>
      <c r="D1450" s="9"/>
      <c r="E1450" s="9"/>
      <c r="F1450" s="9"/>
      <c r="G1450" s="9"/>
      <c r="H1450" s="9"/>
      <c r="I1450" s="9"/>
      <c r="J1450" s="9"/>
      <c r="K1450" s="9"/>
      <c r="L1450" s="9"/>
    </row>
    <row r="1451" spans="1:12" ht="12.75">
      <c r="A1451" s="9"/>
      <c r="B1451" s="9"/>
      <c r="C1451" s="9"/>
      <c r="D1451" s="9"/>
      <c r="E1451" s="9"/>
      <c r="F1451" s="9"/>
      <c r="G1451" s="9"/>
      <c r="H1451" s="9"/>
      <c r="I1451" s="9"/>
      <c r="J1451" s="9"/>
      <c r="K1451" s="9"/>
      <c r="L1451" s="9"/>
    </row>
    <row r="1452" spans="1:12" ht="12.75">
      <c r="A1452" s="9"/>
      <c r="B1452" s="9"/>
      <c r="C1452" s="9"/>
      <c r="D1452" s="9"/>
      <c r="E1452" s="9"/>
      <c r="F1452" s="9"/>
      <c r="G1452" s="9"/>
      <c r="H1452" s="9"/>
      <c r="I1452" s="9"/>
      <c r="J1452" s="9"/>
      <c r="K1452" s="9"/>
      <c r="L1452" s="9"/>
    </row>
    <row r="1453" spans="1:12" ht="12.75">
      <c r="A1453" s="9"/>
      <c r="B1453" s="9"/>
      <c r="C1453" s="9"/>
      <c r="D1453" s="9"/>
      <c r="E1453" s="9"/>
      <c r="F1453" s="9"/>
      <c r="G1453" s="9"/>
      <c r="H1453" s="9"/>
      <c r="I1453" s="9"/>
      <c r="J1453" s="9"/>
      <c r="K1453" s="9"/>
      <c r="L1453" s="9"/>
    </row>
    <row r="1454" spans="1:12" ht="12.75">
      <c r="A1454" s="9"/>
      <c r="B1454" s="9"/>
      <c r="C1454" s="9"/>
      <c r="D1454" s="9"/>
      <c r="E1454" s="9"/>
      <c r="F1454" s="9"/>
      <c r="G1454" s="9"/>
      <c r="H1454" s="9"/>
      <c r="I1454" s="9"/>
      <c r="J1454" s="9"/>
      <c r="K1454" s="9"/>
      <c r="L1454" s="9"/>
    </row>
    <row r="1455" spans="1:12" ht="12.75">
      <c r="A1455" s="9"/>
      <c r="B1455" s="9"/>
      <c r="C1455" s="9"/>
      <c r="D1455" s="9"/>
      <c r="E1455" s="9"/>
      <c r="F1455" s="9"/>
      <c r="G1455" s="9"/>
      <c r="H1455" s="9"/>
      <c r="I1455" s="9"/>
      <c r="J1455" s="9"/>
      <c r="K1455" s="9"/>
      <c r="L1455" s="9"/>
    </row>
    <row r="1456" spans="1:12" ht="12.75">
      <c r="A1456" s="9"/>
      <c r="B1456" s="9"/>
      <c r="C1456" s="9"/>
      <c r="D1456" s="9"/>
      <c r="E1456" s="9"/>
      <c r="F1456" s="9"/>
      <c r="G1456" s="9"/>
      <c r="H1456" s="9"/>
      <c r="I1456" s="9"/>
      <c r="J1456" s="9"/>
      <c r="K1456" s="9"/>
      <c r="L1456" s="9"/>
    </row>
    <row r="1457" spans="1:12" ht="12.75">
      <c r="A1457" s="9"/>
      <c r="B1457" s="9"/>
      <c r="C1457" s="9"/>
      <c r="D1457" s="9"/>
      <c r="E1457" s="9"/>
      <c r="F1457" s="9"/>
      <c r="G1457" s="9"/>
      <c r="H1457" s="9"/>
      <c r="I1457" s="9"/>
      <c r="J1457" s="9"/>
      <c r="K1457" s="9"/>
      <c r="L1457" s="9"/>
    </row>
    <row r="1458" spans="1:12" ht="12.75">
      <c r="A1458" s="9"/>
      <c r="B1458" s="9"/>
      <c r="C1458" s="9"/>
      <c r="D1458" s="9"/>
      <c r="E1458" s="9"/>
      <c r="F1458" s="9"/>
      <c r="G1458" s="9"/>
      <c r="H1458" s="9"/>
      <c r="I1458" s="9"/>
      <c r="J1458" s="9"/>
      <c r="K1458" s="9"/>
      <c r="L1458" s="9"/>
    </row>
    <row r="1459" spans="1:12" ht="12.75">
      <c r="A1459" s="9"/>
      <c r="B1459" s="9"/>
      <c r="C1459" s="9"/>
      <c r="D1459" s="9"/>
      <c r="E1459" s="9"/>
      <c r="F1459" s="9"/>
      <c r="G1459" s="9"/>
      <c r="H1459" s="9"/>
      <c r="I1459" s="9"/>
      <c r="J1459" s="9"/>
      <c r="K1459" s="9"/>
      <c r="L1459" s="9"/>
    </row>
    <row r="1460" spans="1:12" ht="12.75">
      <c r="A1460" s="9"/>
      <c r="B1460" s="9"/>
      <c r="C1460" s="9"/>
      <c r="D1460" s="9"/>
      <c r="E1460" s="9"/>
      <c r="F1460" s="9"/>
      <c r="G1460" s="9"/>
      <c r="H1460" s="9"/>
      <c r="I1460" s="9"/>
      <c r="J1460" s="9"/>
      <c r="K1460" s="9"/>
      <c r="L1460" s="9"/>
    </row>
    <row r="1461" spans="1:12" ht="12.75">
      <c r="A1461" s="9"/>
      <c r="B1461" s="9"/>
      <c r="C1461" s="9"/>
      <c r="D1461" s="9"/>
      <c r="E1461" s="9"/>
      <c r="F1461" s="9"/>
      <c r="G1461" s="9"/>
      <c r="H1461" s="9"/>
      <c r="I1461" s="9"/>
      <c r="J1461" s="9"/>
      <c r="K1461" s="9"/>
      <c r="L1461" s="9"/>
    </row>
    <row r="1462" spans="1:12" ht="12.75">
      <c r="A1462" s="9"/>
      <c r="B1462" s="9"/>
      <c r="C1462" s="9"/>
      <c r="D1462" s="9"/>
      <c r="E1462" s="9"/>
      <c r="F1462" s="9"/>
      <c r="G1462" s="9"/>
      <c r="H1462" s="9"/>
      <c r="I1462" s="9"/>
      <c r="J1462" s="9"/>
      <c r="K1462" s="9"/>
      <c r="L1462" s="9"/>
    </row>
    <row r="1463" spans="1:12" ht="12.75">
      <c r="A1463" s="9"/>
      <c r="B1463" s="9"/>
      <c r="C1463" s="9"/>
      <c r="D1463" s="9"/>
      <c r="E1463" s="9"/>
      <c r="F1463" s="9"/>
      <c r="G1463" s="9"/>
      <c r="H1463" s="9"/>
      <c r="I1463" s="9"/>
      <c r="J1463" s="9"/>
      <c r="K1463" s="9"/>
      <c r="L1463" s="9"/>
    </row>
    <row r="1464" spans="1:12" ht="12.75">
      <c r="A1464" s="9"/>
      <c r="B1464" s="9"/>
      <c r="C1464" s="9"/>
      <c r="D1464" s="9"/>
      <c r="E1464" s="9"/>
      <c r="F1464" s="9"/>
      <c r="G1464" s="9"/>
      <c r="H1464" s="9"/>
      <c r="I1464" s="9"/>
      <c r="J1464" s="9"/>
      <c r="K1464" s="9"/>
      <c r="L1464" s="9"/>
    </row>
    <row r="1465" spans="1:12" ht="12.75">
      <c r="A1465" s="9"/>
      <c r="B1465" s="9"/>
      <c r="C1465" s="9"/>
      <c r="D1465" s="9"/>
      <c r="E1465" s="9"/>
      <c r="F1465" s="9"/>
      <c r="G1465" s="9"/>
      <c r="H1465" s="9"/>
      <c r="I1465" s="9"/>
      <c r="J1465" s="9"/>
      <c r="K1465" s="9"/>
      <c r="L1465" s="9"/>
    </row>
    <row r="1466" spans="1:12" ht="12.75">
      <c r="A1466" s="9"/>
      <c r="B1466" s="9"/>
      <c r="C1466" s="9"/>
      <c r="D1466" s="9"/>
      <c r="E1466" s="9"/>
      <c r="F1466" s="9"/>
      <c r="G1466" s="9"/>
      <c r="H1466" s="9"/>
      <c r="I1466" s="9"/>
      <c r="J1466" s="9"/>
      <c r="K1466" s="9"/>
      <c r="L1466" s="9"/>
    </row>
    <row r="1467" spans="1:12" ht="12.75">
      <c r="A1467" s="9"/>
      <c r="B1467" s="9"/>
      <c r="C1467" s="9"/>
      <c r="D1467" s="9"/>
      <c r="E1467" s="9"/>
      <c r="F1467" s="9"/>
      <c r="G1467" s="9"/>
      <c r="H1467" s="9"/>
      <c r="I1467" s="9"/>
      <c r="J1467" s="9"/>
      <c r="K1467" s="9"/>
      <c r="L1467" s="9"/>
    </row>
    <row r="1468" spans="1:12" ht="12.75">
      <c r="A1468" s="9"/>
      <c r="B1468" s="9"/>
      <c r="C1468" s="9"/>
      <c r="D1468" s="9"/>
      <c r="E1468" s="9"/>
      <c r="F1468" s="9"/>
      <c r="G1468" s="9"/>
      <c r="H1468" s="9"/>
      <c r="I1468" s="9"/>
      <c r="J1468" s="9"/>
      <c r="K1468" s="9"/>
      <c r="L1468" s="9"/>
    </row>
    <row r="1469" spans="1:12" ht="12.75">
      <c r="A1469" s="9"/>
      <c r="B1469" s="9"/>
      <c r="C1469" s="9"/>
      <c r="D1469" s="9"/>
      <c r="E1469" s="9"/>
      <c r="F1469" s="9"/>
      <c r="G1469" s="9"/>
      <c r="H1469" s="9"/>
      <c r="I1469" s="9"/>
      <c r="J1469" s="9"/>
      <c r="K1469" s="9"/>
      <c r="L1469" s="9"/>
    </row>
    <row r="1470" spans="1:12" ht="12.75">
      <c r="A1470" s="9"/>
      <c r="B1470" s="9"/>
      <c r="C1470" s="9"/>
      <c r="D1470" s="9"/>
      <c r="E1470" s="9"/>
      <c r="F1470" s="9"/>
      <c r="G1470" s="9"/>
      <c r="H1470" s="9"/>
      <c r="I1470" s="9"/>
      <c r="J1470" s="9"/>
      <c r="K1470" s="9"/>
      <c r="L1470" s="9"/>
    </row>
    <row r="1471" spans="1:12" ht="12.75">
      <c r="A1471" s="9"/>
      <c r="B1471" s="9"/>
      <c r="C1471" s="9"/>
      <c r="D1471" s="9"/>
      <c r="E1471" s="9"/>
      <c r="F1471" s="9"/>
      <c r="G1471" s="9"/>
      <c r="H1471" s="9"/>
      <c r="I1471" s="9"/>
      <c r="J1471" s="9"/>
      <c r="K1471" s="9"/>
      <c r="L1471" s="9"/>
    </row>
    <row r="1472" spans="1:12" ht="12.75">
      <c r="A1472" s="9"/>
      <c r="B1472" s="9"/>
      <c r="C1472" s="9"/>
      <c r="D1472" s="9"/>
      <c r="E1472" s="9"/>
      <c r="F1472" s="9"/>
      <c r="G1472" s="9"/>
      <c r="H1472" s="9"/>
      <c r="I1472" s="9"/>
      <c r="J1472" s="9"/>
      <c r="K1472" s="9"/>
      <c r="L1472" s="9"/>
    </row>
    <row r="1473" spans="1:12" ht="12.75">
      <c r="A1473" s="9"/>
      <c r="B1473" s="9"/>
      <c r="C1473" s="9"/>
      <c r="D1473" s="9"/>
      <c r="E1473" s="9"/>
      <c r="F1473" s="9"/>
      <c r="G1473" s="9"/>
      <c r="H1473" s="9"/>
      <c r="I1473" s="9"/>
      <c r="J1473" s="9"/>
      <c r="K1473" s="9"/>
      <c r="L1473" s="9"/>
    </row>
    <row r="1474" spans="1:12" ht="12.75">
      <c r="A1474" s="9"/>
      <c r="B1474" s="9"/>
      <c r="C1474" s="9"/>
      <c r="D1474" s="9"/>
      <c r="E1474" s="9"/>
      <c r="F1474" s="9"/>
      <c r="G1474" s="9"/>
      <c r="H1474" s="9"/>
      <c r="I1474" s="9"/>
      <c r="J1474" s="9"/>
      <c r="K1474" s="9"/>
      <c r="L1474" s="9"/>
    </row>
    <row r="1475" spans="1:12" ht="12.75">
      <c r="A1475" s="9"/>
      <c r="B1475" s="9"/>
      <c r="C1475" s="9"/>
      <c r="D1475" s="9"/>
      <c r="E1475" s="9"/>
      <c r="F1475" s="9"/>
      <c r="G1475" s="9"/>
      <c r="H1475" s="9"/>
      <c r="I1475" s="9"/>
      <c r="J1475" s="9"/>
      <c r="K1475" s="9"/>
      <c r="L1475" s="9"/>
    </row>
    <row r="1476" spans="1:12" ht="12.75">
      <c r="A1476" s="9"/>
      <c r="B1476" s="9"/>
      <c r="C1476" s="9"/>
      <c r="D1476" s="9"/>
      <c r="E1476" s="9"/>
      <c r="F1476" s="9"/>
      <c r="G1476" s="9"/>
      <c r="H1476" s="9"/>
      <c r="I1476" s="9"/>
      <c r="J1476" s="9"/>
      <c r="K1476" s="9"/>
      <c r="L1476" s="9"/>
    </row>
    <row r="1477" spans="1:12" ht="12.75">
      <c r="A1477" s="9"/>
      <c r="B1477" s="9"/>
      <c r="C1477" s="9"/>
      <c r="D1477" s="9"/>
      <c r="E1477" s="9"/>
      <c r="F1477" s="9"/>
      <c r="G1477" s="9"/>
      <c r="H1477" s="9"/>
      <c r="I1477" s="9"/>
      <c r="J1477" s="9"/>
      <c r="K1477" s="9"/>
      <c r="L1477" s="9"/>
    </row>
    <row r="1478" spans="1:12" ht="12.75">
      <c r="A1478" s="9"/>
      <c r="B1478" s="9"/>
      <c r="C1478" s="9"/>
      <c r="D1478" s="9"/>
      <c r="E1478" s="9"/>
      <c r="F1478" s="9"/>
      <c r="G1478" s="9"/>
      <c r="H1478" s="9"/>
      <c r="I1478" s="9"/>
      <c r="J1478" s="9"/>
      <c r="K1478" s="9"/>
      <c r="L1478" s="9"/>
    </row>
    <row r="1479" spans="1:12" ht="12.75">
      <c r="A1479" s="9"/>
      <c r="B1479" s="9"/>
      <c r="C1479" s="9"/>
      <c r="D1479" s="9"/>
      <c r="E1479" s="9"/>
      <c r="F1479" s="9"/>
      <c r="G1479" s="9"/>
      <c r="H1479" s="9"/>
      <c r="I1479" s="9"/>
      <c r="J1479" s="9"/>
      <c r="K1479" s="9"/>
      <c r="L1479" s="9"/>
    </row>
    <row r="1480" spans="1:12" ht="12.75">
      <c r="A1480" s="9"/>
      <c r="B1480" s="9"/>
      <c r="C1480" s="9"/>
      <c r="D1480" s="9"/>
      <c r="E1480" s="9"/>
      <c r="F1480" s="9"/>
      <c r="G1480" s="9"/>
      <c r="H1480" s="9"/>
      <c r="I1480" s="9"/>
      <c r="J1480" s="9"/>
      <c r="K1480" s="9"/>
      <c r="L1480" s="9"/>
    </row>
    <row r="1481" spans="1:12" ht="12.75">
      <c r="A1481" s="9"/>
      <c r="B1481" s="9"/>
      <c r="C1481" s="9"/>
      <c r="D1481" s="9"/>
      <c r="E1481" s="9"/>
      <c r="F1481" s="9"/>
      <c r="G1481" s="9"/>
      <c r="H1481" s="9"/>
      <c r="I1481" s="9"/>
      <c r="J1481" s="9"/>
      <c r="K1481" s="9"/>
      <c r="L1481" s="9"/>
    </row>
    <row r="1482" spans="1:12" ht="12.75">
      <c r="A1482" s="9"/>
      <c r="B1482" s="9"/>
      <c r="C1482" s="9"/>
      <c r="D1482" s="9"/>
      <c r="E1482" s="9"/>
      <c r="F1482" s="9"/>
      <c r="G1482" s="9"/>
      <c r="H1482" s="9"/>
      <c r="I1482" s="9"/>
      <c r="J1482" s="9"/>
      <c r="K1482" s="9"/>
      <c r="L1482" s="9"/>
    </row>
    <row r="1483" spans="1:12" ht="12.75">
      <c r="A1483" s="9"/>
      <c r="B1483" s="9"/>
      <c r="C1483" s="9"/>
      <c r="D1483" s="9"/>
      <c r="E1483" s="9"/>
      <c r="F1483" s="9"/>
      <c r="G1483" s="9"/>
      <c r="H1483" s="9"/>
      <c r="I1483" s="9"/>
      <c r="J1483" s="9"/>
      <c r="K1483" s="9"/>
      <c r="L1483" s="9"/>
    </row>
    <row r="1484" spans="1:12" ht="12.75">
      <c r="A1484" s="9"/>
      <c r="B1484" s="9"/>
      <c r="C1484" s="9"/>
      <c r="D1484" s="9"/>
      <c r="E1484" s="9"/>
      <c r="F1484" s="9"/>
      <c r="G1484" s="9"/>
      <c r="H1484" s="9"/>
      <c r="I1484" s="9"/>
      <c r="J1484" s="9"/>
      <c r="K1484" s="9"/>
      <c r="L1484" s="9"/>
    </row>
    <row r="1485" spans="1:12" ht="12.75">
      <c r="A1485" s="9"/>
      <c r="B1485" s="9"/>
      <c r="C1485" s="9"/>
      <c r="D1485" s="9"/>
      <c r="E1485" s="9"/>
      <c r="F1485" s="9"/>
      <c r="G1485" s="9"/>
      <c r="H1485" s="9"/>
      <c r="I1485" s="9"/>
      <c r="J1485" s="9"/>
      <c r="K1485" s="9"/>
      <c r="L1485" s="9"/>
    </row>
    <row r="1486" spans="1:12" ht="12.75">
      <c r="A1486" s="9"/>
      <c r="B1486" s="9"/>
      <c r="C1486" s="9"/>
      <c r="D1486" s="9"/>
      <c r="E1486" s="9"/>
      <c r="F1486" s="9"/>
      <c r="G1486" s="9"/>
      <c r="H1486" s="9"/>
      <c r="I1486" s="9"/>
      <c r="J1486" s="9"/>
      <c r="K1486" s="9"/>
      <c r="L1486" s="9"/>
    </row>
    <row r="1487" spans="1:12" ht="12.75">
      <c r="A1487" s="9"/>
      <c r="B1487" s="9"/>
      <c r="C1487" s="9"/>
      <c r="D1487" s="9"/>
      <c r="E1487" s="9"/>
      <c r="F1487" s="9"/>
      <c r="G1487" s="9"/>
      <c r="H1487" s="9"/>
      <c r="I1487" s="9"/>
      <c r="J1487" s="9"/>
      <c r="K1487" s="9"/>
      <c r="L1487" s="9"/>
    </row>
    <row r="1488" spans="1:12" ht="12.75">
      <c r="A1488" s="9"/>
      <c r="B1488" s="9"/>
      <c r="C1488" s="9"/>
      <c r="D1488" s="9"/>
      <c r="E1488" s="9"/>
      <c r="F1488" s="9"/>
      <c r="G1488" s="9"/>
      <c r="H1488" s="9"/>
      <c r="I1488" s="9"/>
      <c r="J1488" s="9"/>
      <c r="K1488" s="9"/>
      <c r="L1488" s="9"/>
    </row>
    <row r="1489" spans="1:12" ht="12.75">
      <c r="A1489" s="9"/>
      <c r="B1489" s="9"/>
      <c r="C1489" s="9"/>
      <c r="D1489" s="9"/>
      <c r="E1489" s="9"/>
      <c r="F1489" s="9"/>
      <c r="G1489" s="9"/>
      <c r="H1489" s="9"/>
      <c r="I1489" s="9"/>
      <c r="J1489" s="9"/>
      <c r="K1489" s="9"/>
      <c r="L1489" s="9"/>
    </row>
    <row r="1490" spans="1:12" ht="12.75">
      <c r="A1490" s="9"/>
      <c r="B1490" s="9"/>
      <c r="C1490" s="9"/>
      <c r="D1490" s="9"/>
      <c r="E1490" s="9"/>
      <c r="F1490" s="9"/>
      <c r="G1490" s="9"/>
      <c r="H1490" s="9"/>
      <c r="I1490" s="9"/>
      <c r="J1490" s="9"/>
      <c r="K1490" s="9"/>
      <c r="L1490" s="9"/>
    </row>
    <row r="1491" spans="1:12" ht="12.75">
      <c r="A1491" s="9"/>
      <c r="B1491" s="9"/>
      <c r="C1491" s="9"/>
      <c r="D1491" s="9"/>
      <c r="E1491" s="9"/>
      <c r="F1491" s="9"/>
      <c r="G1491" s="9"/>
      <c r="H1491" s="9"/>
      <c r="I1491" s="9"/>
      <c r="J1491" s="9"/>
      <c r="K1491" s="9"/>
      <c r="L1491" s="9"/>
    </row>
    <row r="1492" spans="1:12" ht="12.75">
      <c r="A1492" s="9"/>
      <c r="B1492" s="9"/>
      <c r="C1492" s="9"/>
      <c r="D1492" s="9"/>
      <c r="E1492" s="9"/>
      <c r="F1492" s="9"/>
      <c r="G1492" s="9"/>
      <c r="H1492" s="9"/>
      <c r="I1492" s="9"/>
      <c r="J1492" s="9"/>
      <c r="K1492" s="9"/>
      <c r="L1492" s="9"/>
    </row>
    <row r="1493" spans="1:12" ht="12.75">
      <c r="A1493" s="9"/>
      <c r="B1493" s="9"/>
      <c r="C1493" s="9"/>
      <c r="D1493" s="9"/>
      <c r="E1493" s="9"/>
      <c r="F1493" s="9"/>
      <c r="G1493" s="9"/>
      <c r="H1493" s="9"/>
      <c r="I1493" s="9"/>
      <c r="J1493" s="9"/>
      <c r="K1493" s="9"/>
      <c r="L1493" s="9"/>
    </row>
    <row r="1494" spans="1:12" ht="12.75">
      <c r="A1494" s="9"/>
      <c r="B1494" s="9"/>
      <c r="C1494" s="9"/>
      <c r="D1494" s="9"/>
      <c r="E1494" s="9"/>
      <c r="F1494" s="9"/>
      <c r="G1494" s="9"/>
      <c r="H1494" s="9"/>
      <c r="I1494" s="9"/>
      <c r="J1494" s="9"/>
      <c r="K1494" s="9"/>
      <c r="L1494" s="9"/>
    </row>
    <row r="1495" spans="1:12" ht="12.75">
      <c r="A1495" s="9"/>
      <c r="B1495" s="9"/>
      <c r="C1495" s="9"/>
      <c r="D1495" s="9"/>
      <c r="E1495" s="9"/>
      <c r="F1495" s="9"/>
      <c r="G1495" s="9"/>
      <c r="H1495" s="9"/>
      <c r="I1495" s="9"/>
      <c r="J1495" s="9"/>
      <c r="K1495" s="9"/>
      <c r="L1495" s="9"/>
    </row>
    <row r="1496" spans="1:12" ht="12.75">
      <c r="A1496" s="9"/>
      <c r="B1496" s="9"/>
      <c r="C1496" s="9"/>
      <c r="D1496" s="9"/>
      <c r="E1496" s="9"/>
      <c r="F1496" s="9"/>
      <c r="G1496" s="9"/>
      <c r="H1496" s="9"/>
      <c r="I1496" s="9"/>
      <c r="J1496" s="9"/>
      <c r="K1496" s="9"/>
      <c r="L1496" s="9"/>
    </row>
    <row r="1497" spans="1:12" ht="12.75">
      <c r="A1497" s="9"/>
      <c r="B1497" s="9"/>
      <c r="C1497" s="9"/>
      <c r="D1497" s="9"/>
      <c r="E1497" s="9"/>
      <c r="F1497" s="9"/>
      <c r="G1497" s="9"/>
      <c r="H1497" s="9"/>
      <c r="I1497" s="9"/>
      <c r="J1497" s="9"/>
      <c r="K1497" s="9"/>
      <c r="L1497" s="9"/>
    </row>
    <row r="1498" spans="1:12" ht="12.75">
      <c r="A1498" s="9"/>
      <c r="B1498" s="9"/>
      <c r="C1498" s="9"/>
      <c r="D1498" s="9"/>
      <c r="E1498" s="9"/>
      <c r="F1498" s="9"/>
      <c r="G1498" s="9"/>
      <c r="H1498" s="9"/>
      <c r="I1498" s="9"/>
      <c r="J1498" s="9"/>
      <c r="K1498" s="9"/>
      <c r="L1498" s="9"/>
    </row>
    <row r="1499" spans="1:12" ht="12.75">
      <c r="A1499" s="9"/>
      <c r="B1499" s="9"/>
      <c r="C1499" s="9"/>
      <c r="D1499" s="9"/>
      <c r="E1499" s="9"/>
      <c r="F1499" s="9"/>
      <c r="G1499" s="9"/>
      <c r="H1499" s="9"/>
      <c r="I1499" s="9"/>
      <c r="J1499" s="9"/>
      <c r="K1499" s="9"/>
      <c r="L1499" s="9"/>
    </row>
    <row r="1500" spans="1:12" ht="12.75">
      <c r="A1500" s="9"/>
      <c r="B1500" s="9"/>
      <c r="C1500" s="9"/>
      <c r="D1500" s="9"/>
      <c r="E1500" s="9"/>
      <c r="F1500" s="9"/>
      <c r="G1500" s="9"/>
      <c r="H1500" s="9"/>
      <c r="I1500" s="9"/>
      <c r="J1500" s="9"/>
      <c r="K1500" s="9"/>
      <c r="L1500" s="9"/>
    </row>
    <row r="1501" spans="1:12" ht="12.75">
      <c r="A1501" s="9"/>
      <c r="B1501" s="9"/>
      <c r="C1501" s="9"/>
      <c r="D1501" s="9"/>
      <c r="E1501" s="9"/>
      <c r="F1501" s="9"/>
      <c r="G1501" s="9"/>
      <c r="H1501" s="9"/>
      <c r="I1501" s="9"/>
      <c r="J1501" s="9"/>
      <c r="K1501" s="9"/>
      <c r="L1501" s="9"/>
    </row>
    <row r="1502" spans="1:12" ht="12.75">
      <c r="A1502" s="9"/>
      <c r="B1502" s="9"/>
      <c r="C1502" s="9"/>
      <c r="D1502" s="9"/>
      <c r="E1502" s="9"/>
      <c r="F1502" s="9"/>
      <c r="G1502" s="9"/>
      <c r="H1502" s="9"/>
      <c r="I1502" s="9"/>
      <c r="J1502" s="9"/>
      <c r="K1502" s="9"/>
      <c r="L1502" s="9"/>
    </row>
    <row r="1503" spans="1:12" ht="12.75">
      <c r="A1503" s="9"/>
      <c r="B1503" s="9"/>
      <c r="C1503" s="9"/>
      <c r="D1503" s="9"/>
      <c r="E1503" s="9"/>
      <c r="F1503" s="9"/>
      <c r="G1503" s="9"/>
      <c r="H1503" s="9"/>
      <c r="I1503" s="9"/>
      <c r="J1503" s="9"/>
      <c r="K1503" s="9"/>
      <c r="L1503" s="9"/>
    </row>
    <row r="1504" spans="1:12" ht="12.75">
      <c r="A1504" s="9"/>
      <c r="B1504" s="9"/>
      <c r="C1504" s="9"/>
      <c r="D1504" s="9"/>
      <c r="E1504" s="9"/>
      <c r="F1504" s="9"/>
      <c r="G1504" s="9"/>
      <c r="H1504" s="9"/>
      <c r="I1504" s="9"/>
      <c r="J1504" s="9"/>
      <c r="K1504" s="9"/>
      <c r="L1504" s="9"/>
    </row>
    <row r="1505" spans="1:12" ht="12.75">
      <c r="A1505" s="9"/>
      <c r="B1505" s="9"/>
      <c r="C1505" s="9"/>
      <c r="D1505" s="9"/>
      <c r="E1505" s="9"/>
      <c r="F1505" s="9"/>
      <c r="G1505" s="9"/>
      <c r="H1505" s="9"/>
      <c r="I1505" s="9"/>
      <c r="J1505" s="9"/>
      <c r="K1505" s="9"/>
      <c r="L1505" s="9"/>
    </row>
    <row r="1506" spans="1:12" ht="12.75">
      <c r="A1506" s="9"/>
      <c r="B1506" s="9"/>
      <c r="C1506" s="9"/>
      <c r="D1506" s="9"/>
      <c r="E1506" s="9"/>
      <c r="F1506" s="9"/>
      <c r="G1506" s="9"/>
      <c r="H1506" s="9"/>
      <c r="I1506" s="9"/>
      <c r="J1506" s="9"/>
      <c r="K1506" s="9"/>
      <c r="L1506" s="9"/>
    </row>
    <row r="1507" spans="1:12" ht="12.75">
      <c r="A1507" s="9"/>
      <c r="B1507" s="9"/>
      <c r="C1507" s="9"/>
      <c r="D1507" s="9"/>
      <c r="E1507" s="9"/>
      <c r="F1507" s="9"/>
      <c r="G1507" s="9"/>
      <c r="H1507" s="9"/>
      <c r="I1507" s="9"/>
      <c r="J1507" s="9"/>
      <c r="K1507" s="9"/>
      <c r="L1507" s="9"/>
    </row>
    <row r="1508" spans="1:12" ht="12.75">
      <c r="A1508" s="9"/>
      <c r="B1508" s="9"/>
      <c r="C1508" s="9"/>
      <c r="D1508" s="9"/>
      <c r="E1508" s="9"/>
      <c r="F1508" s="9"/>
      <c r="G1508" s="9"/>
      <c r="H1508" s="9"/>
      <c r="I1508" s="9"/>
      <c r="J1508" s="9"/>
      <c r="K1508" s="9"/>
      <c r="L1508" s="9"/>
    </row>
    <row r="1509" spans="1:12" ht="12.75">
      <c r="A1509" s="9"/>
      <c r="B1509" s="9"/>
      <c r="C1509" s="9"/>
      <c r="D1509" s="9"/>
      <c r="E1509" s="9"/>
      <c r="F1509" s="9"/>
      <c r="G1509" s="9"/>
      <c r="H1509" s="9"/>
      <c r="I1509" s="9"/>
      <c r="J1509" s="9"/>
      <c r="K1509" s="9"/>
      <c r="L1509" s="9"/>
    </row>
    <row r="1510" spans="1:12" ht="12.75">
      <c r="A1510" s="9"/>
      <c r="B1510" s="9"/>
      <c r="C1510" s="9"/>
      <c r="D1510" s="9"/>
      <c r="E1510" s="9"/>
      <c r="F1510" s="9"/>
      <c r="G1510" s="9"/>
      <c r="H1510" s="9"/>
      <c r="I1510" s="9"/>
      <c r="J1510" s="9"/>
      <c r="K1510" s="9"/>
      <c r="L1510" s="9"/>
    </row>
    <row r="1511" spans="1:12" ht="12.75">
      <c r="A1511" s="9"/>
      <c r="B1511" s="9"/>
      <c r="C1511" s="9"/>
      <c r="D1511" s="9"/>
      <c r="E1511" s="9"/>
      <c r="F1511" s="9"/>
      <c r="G1511" s="9"/>
      <c r="H1511" s="9"/>
      <c r="I1511" s="9"/>
      <c r="J1511" s="9"/>
      <c r="K1511" s="9"/>
      <c r="L1511" s="9"/>
    </row>
    <row r="1512" spans="1:12" ht="12.75">
      <c r="A1512" s="9"/>
      <c r="B1512" s="9"/>
      <c r="C1512" s="9"/>
      <c r="D1512" s="9"/>
      <c r="E1512" s="9"/>
      <c r="F1512" s="9"/>
      <c r="G1512" s="9"/>
      <c r="H1512" s="9"/>
      <c r="I1512" s="9"/>
      <c r="J1512" s="9"/>
      <c r="K1512" s="9"/>
      <c r="L1512" s="9"/>
    </row>
    <row r="1513" spans="1:12" ht="12.75">
      <c r="A1513" s="9"/>
      <c r="B1513" s="9"/>
      <c r="C1513" s="9"/>
      <c r="D1513" s="9"/>
      <c r="E1513" s="9"/>
      <c r="F1513" s="9"/>
      <c r="G1513" s="9"/>
      <c r="H1513" s="9"/>
      <c r="I1513" s="9"/>
      <c r="J1513" s="9"/>
      <c r="K1513" s="9"/>
      <c r="L1513" s="9"/>
    </row>
    <row r="1514" spans="1:12" ht="12.75">
      <c r="A1514" s="9"/>
      <c r="B1514" s="9"/>
      <c r="C1514" s="9"/>
      <c r="D1514" s="9"/>
      <c r="E1514" s="9"/>
      <c r="F1514" s="9"/>
      <c r="G1514" s="9"/>
      <c r="H1514" s="9"/>
      <c r="I1514" s="9"/>
      <c r="J1514" s="9"/>
      <c r="K1514" s="9"/>
      <c r="L1514" s="9"/>
    </row>
    <row r="1515" spans="1:12" ht="12.75">
      <c r="A1515" s="9"/>
      <c r="B1515" s="9"/>
      <c r="C1515" s="9"/>
      <c r="D1515" s="9"/>
      <c r="E1515" s="9"/>
      <c r="F1515" s="9"/>
      <c r="G1515" s="9"/>
      <c r="H1515" s="9"/>
      <c r="I1515" s="9"/>
      <c r="J1515" s="9"/>
      <c r="K1515" s="9"/>
      <c r="L1515" s="9"/>
    </row>
    <row r="1516" spans="1:12" ht="12.75">
      <c r="A1516" s="9"/>
      <c r="B1516" s="9"/>
      <c r="C1516" s="9"/>
      <c r="D1516" s="9"/>
      <c r="E1516" s="9"/>
      <c r="F1516" s="9"/>
      <c r="G1516" s="9"/>
      <c r="H1516" s="9"/>
      <c r="I1516" s="9"/>
      <c r="J1516" s="9"/>
      <c r="K1516" s="9"/>
      <c r="L1516" s="9"/>
    </row>
    <row r="1517" spans="1:12" ht="12.75">
      <c r="A1517" s="9"/>
      <c r="B1517" s="9"/>
      <c r="C1517" s="9"/>
      <c r="D1517" s="9"/>
      <c r="E1517" s="9"/>
      <c r="F1517" s="9"/>
      <c r="G1517" s="9"/>
      <c r="H1517" s="9"/>
      <c r="I1517" s="9"/>
      <c r="J1517" s="9"/>
      <c r="K1517" s="9"/>
      <c r="L1517" s="9"/>
    </row>
    <row r="1518" spans="1:12" ht="12.75">
      <c r="A1518" s="9"/>
      <c r="B1518" s="9"/>
      <c r="C1518" s="9"/>
      <c r="D1518" s="9"/>
      <c r="E1518" s="9"/>
      <c r="F1518" s="9"/>
      <c r="G1518" s="9"/>
      <c r="H1518" s="9"/>
      <c r="I1518" s="9"/>
      <c r="J1518" s="9"/>
      <c r="K1518" s="9"/>
      <c r="L1518" s="9"/>
    </row>
    <row r="1519" spans="1:12" ht="12.75">
      <c r="A1519" s="9"/>
      <c r="B1519" s="9"/>
      <c r="C1519" s="9"/>
      <c r="D1519" s="9"/>
      <c r="E1519" s="9"/>
      <c r="F1519" s="9"/>
      <c r="G1519" s="9"/>
      <c r="H1519" s="9"/>
      <c r="I1519" s="9"/>
      <c r="J1519" s="9"/>
      <c r="K1519" s="9"/>
      <c r="L1519" s="9"/>
    </row>
    <row r="1520" spans="1:12" ht="12.75">
      <c r="A1520" s="9"/>
      <c r="B1520" s="9"/>
      <c r="C1520" s="9"/>
      <c r="D1520" s="9"/>
      <c r="E1520" s="9"/>
      <c r="F1520" s="9"/>
      <c r="G1520" s="9"/>
      <c r="H1520" s="9"/>
      <c r="I1520" s="9"/>
      <c r="J1520" s="9"/>
      <c r="K1520" s="9"/>
      <c r="L1520" s="9"/>
    </row>
    <row r="1521" spans="1:12" ht="12.75">
      <c r="A1521" s="9"/>
      <c r="B1521" s="9"/>
      <c r="C1521" s="9"/>
      <c r="D1521" s="9"/>
      <c r="E1521" s="9"/>
      <c r="F1521" s="9"/>
      <c r="G1521" s="9"/>
      <c r="H1521" s="9"/>
      <c r="I1521" s="9"/>
      <c r="J1521" s="9"/>
      <c r="K1521" s="9"/>
      <c r="L1521" s="9"/>
    </row>
    <row r="1522" spans="1:12" ht="12.75">
      <c r="A1522" s="9"/>
      <c r="B1522" s="9"/>
      <c r="C1522" s="9"/>
      <c r="D1522" s="9"/>
      <c r="E1522" s="9"/>
      <c r="F1522" s="9"/>
      <c r="G1522" s="9"/>
      <c r="H1522" s="9"/>
      <c r="I1522" s="9"/>
      <c r="J1522" s="9"/>
      <c r="K1522" s="9"/>
      <c r="L1522" s="9"/>
    </row>
    <row r="1523" spans="1:12" ht="12.75">
      <c r="A1523" s="9"/>
      <c r="B1523" s="9"/>
      <c r="C1523" s="9"/>
      <c r="D1523" s="9"/>
      <c r="E1523" s="9"/>
      <c r="F1523" s="9"/>
      <c r="G1523" s="9"/>
      <c r="H1523" s="9"/>
      <c r="I1523" s="9"/>
      <c r="J1523" s="9"/>
      <c r="K1523" s="9"/>
      <c r="L1523" s="9"/>
    </row>
    <row r="1524" spans="1:12" ht="12.75">
      <c r="A1524" s="9"/>
      <c r="B1524" s="9"/>
      <c r="C1524" s="9"/>
      <c r="D1524" s="9"/>
      <c r="E1524" s="9"/>
      <c r="F1524" s="9"/>
      <c r="G1524" s="9"/>
      <c r="H1524" s="9"/>
      <c r="I1524" s="9"/>
      <c r="J1524" s="9"/>
      <c r="K1524" s="9"/>
      <c r="L1524" s="9"/>
    </row>
    <row r="1525" spans="1:12" ht="12.75">
      <c r="A1525" s="9"/>
      <c r="B1525" s="9"/>
      <c r="C1525" s="9"/>
      <c r="D1525" s="9"/>
      <c r="E1525" s="9"/>
      <c r="F1525" s="9"/>
      <c r="G1525" s="9"/>
      <c r="H1525" s="9"/>
      <c r="I1525" s="9"/>
      <c r="J1525" s="9"/>
      <c r="K1525" s="9"/>
      <c r="L1525" s="9"/>
    </row>
    <row r="1526" spans="1:12" ht="12.75">
      <c r="A1526" s="9"/>
      <c r="B1526" s="9"/>
      <c r="C1526" s="9"/>
      <c r="D1526" s="9"/>
      <c r="E1526" s="9"/>
      <c r="F1526" s="9"/>
      <c r="G1526" s="9"/>
      <c r="H1526" s="9"/>
      <c r="I1526" s="9"/>
      <c r="J1526" s="9"/>
      <c r="K1526" s="9"/>
      <c r="L1526" s="9"/>
    </row>
    <row r="1527" spans="1:12" ht="12.75">
      <c r="A1527" s="9"/>
      <c r="B1527" s="9"/>
      <c r="C1527" s="9"/>
      <c r="D1527" s="9"/>
      <c r="E1527" s="9"/>
      <c r="F1527" s="9"/>
      <c r="G1527" s="9"/>
      <c r="H1527" s="9"/>
      <c r="I1527" s="9"/>
      <c r="J1527" s="9"/>
      <c r="K1527" s="9"/>
      <c r="L1527" s="9"/>
    </row>
    <row r="1528" spans="1:12" ht="12.75">
      <c r="A1528" s="9"/>
      <c r="B1528" s="9"/>
      <c r="C1528" s="9"/>
      <c r="D1528" s="9"/>
      <c r="E1528" s="9"/>
      <c r="F1528" s="9"/>
      <c r="G1528" s="9"/>
      <c r="H1528" s="9"/>
      <c r="I1528" s="9"/>
      <c r="J1528" s="9"/>
      <c r="K1528" s="9"/>
      <c r="L1528" s="9"/>
    </row>
    <row r="1529" spans="1:12" ht="12.75">
      <c r="A1529" s="9"/>
      <c r="B1529" s="9"/>
      <c r="C1529" s="9"/>
      <c r="D1529" s="9"/>
      <c r="E1529" s="9"/>
      <c r="F1529" s="9"/>
      <c r="G1529" s="9"/>
      <c r="H1529" s="9"/>
      <c r="I1529" s="9"/>
      <c r="J1529" s="9"/>
      <c r="K1529" s="9"/>
      <c r="L1529" s="9"/>
    </row>
    <row r="1530" spans="1:12" ht="12.75">
      <c r="A1530" s="9"/>
      <c r="B1530" s="9"/>
      <c r="C1530" s="9"/>
      <c r="D1530" s="9"/>
      <c r="E1530" s="9"/>
      <c r="F1530" s="9"/>
      <c r="G1530" s="9"/>
      <c r="H1530" s="9"/>
      <c r="I1530" s="9"/>
      <c r="J1530" s="9"/>
      <c r="K1530" s="9"/>
      <c r="L1530" s="9"/>
    </row>
    <row r="1531" spans="1:12" ht="12.75">
      <c r="A1531" s="9"/>
      <c r="B1531" s="9"/>
      <c r="C1531" s="9"/>
      <c r="D1531" s="9"/>
      <c r="E1531" s="9"/>
      <c r="F1531" s="9"/>
      <c r="G1531" s="9"/>
      <c r="H1531" s="9"/>
      <c r="I1531" s="9"/>
      <c r="J1531" s="9"/>
      <c r="K1531" s="9"/>
      <c r="L1531" s="9"/>
    </row>
    <row r="1532" spans="1:12" ht="12.75">
      <c r="A1532" s="9"/>
      <c r="B1532" s="9"/>
      <c r="C1532" s="9"/>
      <c r="D1532" s="9"/>
      <c r="E1532" s="9"/>
      <c r="F1532" s="9"/>
      <c r="G1532" s="9"/>
      <c r="H1532" s="9"/>
      <c r="I1532" s="9"/>
      <c r="J1532" s="9"/>
      <c r="K1532" s="9"/>
      <c r="L1532" s="9"/>
    </row>
    <row r="1533" spans="1:12" ht="12.75">
      <c r="A1533" s="9"/>
      <c r="B1533" s="9"/>
      <c r="C1533" s="9"/>
      <c r="D1533" s="9"/>
      <c r="E1533" s="9"/>
      <c r="F1533" s="9"/>
      <c r="G1533" s="9"/>
      <c r="H1533" s="9"/>
      <c r="I1533" s="9"/>
      <c r="J1533" s="9"/>
      <c r="K1533" s="9"/>
      <c r="L1533" s="9"/>
    </row>
    <row r="1534" spans="1:12" ht="12.75">
      <c r="A1534" s="9"/>
      <c r="B1534" s="9"/>
      <c r="C1534" s="9"/>
      <c r="D1534" s="9"/>
      <c r="E1534" s="9"/>
      <c r="F1534" s="9"/>
      <c r="G1534" s="9"/>
      <c r="H1534" s="9"/>
      <c r="I1534" s="9"/>
      <c r="J1534" s="9"/>
      <c r="K1534" s="9"/>
      <c r="L1534" s="9"/>
    </row>
    <row r="1535" spans="1:12" ht="12.75">
      <c r="A1535" s="9"/>
      <c r="B1535" s="9"/>
      <c r="C1535" s="9"/>
      <c r="D1535" s="9"/>
      <c r="E1535" s="9"/>
      <c r="F1535" s="9"/>
      <c r="G1535" s="9"/>
      <c r="H1535" s="9"/>
      <c r="I1535" s="9"/>
      <c r="J1535" s="9"/>
      <c r="K1535" s="9"/>
      <c r="L1535" s="9"/>
    </row>
    <row r="1536" spans="1:12" ht="12.75">
      <c r="A1536" s="9"/>
      <c r="B1536" s="9"/>
      <c r="C1536" s="9"/>
      <c r="D1536" s="9"/>
      <c r="E1536" s="9"/>
      <c r="F1536" s="9"/>
      <c r="G1536" s="9"/>
      <c r="H1536" s="9"/>
      <c r="I1536" s="9"/>
      <c r="J1536" s="9"/>
      <c r="K1536" s="9"/>
      <c r="L1536" s="9"/>
    </row>
    <row r="1537" spans="1:12" ht="12.75">
      <c r="A1537" s="9"/>
      <c r="B1537" s="9"/>
      <c r="C1537" s="9"/>
      <c r="D1537" s="9"/>
      <c r="E1537" s="9"/>
      <c r="F1537" s="9"/>
      <c r="G1537" s="9"/>
      <c r="H1537" s="9"/>
      <c r="I1537" s="9"/>
      <c r="J1537" s="9"/>
      <c r="K1537" s="9"/>
      <c r="L1537" s="9"/>
    </row>
    <row r="1538" spans="1:12" ht="12.75">
      <c r="A1538" s="9"/>
      <c r="B1538" s="9"/>
      <c r="C1538" s="9"/>
      <c r="D1538" s="9"/>
      <c r="E1538" s="9"/>
      <c r="F1538" s="9"/>
      <c r="G1538" s="9"/>
      <c r="H1538" s="9"/>
      <c r="I1538" s="9"/>
      <c r="J1538" s="9"/>
      <c r="K1538" s="9"/>
      <c r="L1538" s="9"/>
    </row>
    <row r="1539" spans="1:12" ht="12.75">
      <c r="A1539" s="9"/>
      <c r="B1539" s="9"/>
      <c r="C1539" s="9"/>
      <c r="D1539" s="9"/>
      <c r="E1539" s="9"/>
      <c r="F1539" s="9"/>
      <c r="G1539" s="9"/>
      <c r="H1539" s="9"/>
      <c r="I1539" s="9"/>
      <c r="J1539" s="9"/>
      <c r="K1539" s="9"/>
      <c r="L1539" s="9"/>
    </row>
    <row r="1540" spans="1:12" ht="12.75">
      <c r="A1540" s="9"/>
      <c r="B1540" s="9"/>
      <c r="C1540" s="9"/>
      <c r="D1540" s="9"/>
      <c r="E1540" s="9"/>
      <c r="F1540" s="9"/>
      <c r="G1540" s="9"/>
      <c r="H1540" s="9"/>
      <c r="I1540" s="9"/>
      <c r="J1540" s="9"/>
      <c r="K1540" s="9"/>
      <c r="L1540" s="9"/>
    </row>
    <row r="1541" spans="1:12" ht="12.75">
      <c r="A1541" s="9"/>
      <c r="B1541" s="9"/>
      <c r="C1541" s="9"/>
      <c r="D1541" s="9"/>
      <c r="E1541" s="9"/>
      <c r="F1541" s="9"/>
      <c r="G1541" s="9"/>
      <c r="H1541" s="9"/>
      <c r="I1541" s="9"/>
      <c r="J1541" s="9"/>
      <c r="K1541" s="9"/>
      <c r="L1541" s="9"/>
    </row>
    <row r="1542" spans="1:12" ht="12.75">
      <c r="A1542" s="9"/>
      <c r="B1542" s="9"/>
      <c r="C1542" s="9"/>
      <c r="D1542" s="9"/>
      <c r="E1542" s="9"/>
      <c r="F1542" s="9"/>
      <c r="G1542" s="9"/>
      <c r="H1542" s="9"/>
      <c r="I1542" s="9"/>
      <c r="J1542" s="9"/>
      <c r="K1542" s="9"/>
      <c r="L1542" s="9"/>
    </row>
    <row r="1543" spans="1:12" ht="12.75">
      <c r="A1543" s="9"/>
      <c r="B1543" s="9"/>
      <c r="C1543" s="9"/>
      <c r="D1543" s="9"/>
      <c r="E1543" s="9"/>
      <c r="F1543" s="9"/>
      <c r="G1543" s="9"/>
      <c r="H1543" s="9"/>
      <c r="I1543" s="9"/>
      <c r="J1543" s="9"/>
      <c r="K1543" s="9"/>
      <c r="L1543" s="9"/>
    </row>
    <row r="1544" spans="1:12" ht="12.75">
      <c r="A1544" s="9"/>
      <c r="B1544" s="9"/>
      <c r="C1544" s="9"/>
      <c r="D1544" s="9"/>
      <c r="E1544" s="9"/>
      <c r="F1544" s="9"/>
      <c r="G1544" s="9"/>
      <c r="H1544" s="9"/>
      <c r="I1544" s="9"/>
      <c r="J1544" s="9"/>
      <c r="K1544" s="9"/>
      <c r="L1544" s="9"/>
    </row>
    <row r="1545" spans="1:12" ht="12.75">
      <c r="A1545" s="9"/>
      <c r="B1545" s="9"/>
      <c r="C1545" s="9"/>
      <c r="D1545" s="9"/>
      <c r="E1545" s="9"/>
      <c r="F1545" s="9"/>
      <c r="G1545" s="9"/>
      <c r="H1545" s="9"/>
      <c r="I1545" s="9"/>
      <c r="J1545" s="9"/>
      <c r="K1545" s="9"/>
      <c r="L1545" s="9"/>
    </row>
    <row r="1546" spans="1:12" ht="12.75">
      <c r="A1546" s="9"/>
      <c r="B1546" s="9"/>
      <c r="C1546" s="9"/>
      <c r="D1546" s="9"/>
      <c r="E1546" s="9"/>
      <c r="F1546" s="9"/>
      <c r="G1546" s="9"/>
      <c r="H1546" s="9"/>
      <c r="I1546" s="9"/>
      <c r="J1546" s="9"/>
      <c r="K1546" s="9"/>
      <c r="L1546" s="9"/>
    </row>
    <row r="1547" spans="1:12" ht="12.75">
      <c r="A1547" s="9"/>
      <c r="B1547" s="9"/>
      <c r="C1547" s="9"/>
      <c r="D1547" s="9"/>
      <c r="E1547" s="9"/>
      <c r="F1547" s="9"/>
      <c r="G1547" s="9"/>
      <c r="H1547" s="9"/>
      <c r="I1547" s="9"/>
      <c r="J1547" s="9"/>
      <c r="K1547" s="9"/>
      <c r="L1547" s="9"/>
    </row>
    <row r="1548" spans="1:12" ht="12.75">
      <c r="A1548" s="9"/>
      <c r="B1548" s="9"/>
      <c r="C1548" s="9"/>
      <c r="D1548" s="9"/>
      <c r="E1548" s="9"/>
      <c r="F1548" s="9"/>
      <c r="G1548" s="9"/>
      <c r="H1548" s="9"/>
      <c r="I1548" s="9"/>
      <c r="J1548" s="9"/>
      <c r="K1548" s="9"/>
      <c r="L1548" s="9"/>
    </row>
    <row r="1549" spans="1:12" ht="12.75">
      <c r="A1549" s="9"/>
      <c r="B1549" s="9"/>
      <c r="C1549" s="9"/>
      <c r="D1549" s="9"/>
      <c r="E1549" s="9"/>
      <c r="F1549" s="9"/>
      <c r="G1549" s="9"/>
      <c r="H1549" s="9"/>
      <c r="I1549" s="9"/>
      <c r="J1549" s="9"/>
      <c r="K1549" s="9"/>
      <c r="L1549" s="9"/>
    </row>
    <row r="1550" spans="1:12" ht="12.75">
      <c r="A1550" s="9"/>
      <c r="B1550" s="9"/>
      <c r="C1550" s="9"/>
      <c r="D1550" s="9"/>
      <c r="E1550" s="9"/>
      <c r="F1550" s="9"/>
      <c r="G1550" s="9"/>
      <c r="H1550" s="9"/>
      <c r="I1550" s="9"/>
      <c r="J1550" s="9"/>
      <c r="K1550" s="9"/>
      <c r="L1550" s="9"/>
    </row>
    <row r="1551" spans="1:12" ht="12.75">
      <c r="A1551" s="9"/>
      <c r="B1551" s="9"/>
      <c r="C1551" s="9"/>
      <c r="D1551" s="9"/>
      <c r="E1551" s="9"/>
      <c r="F1551" s="9"/>
      <c r="G1551" s="9"/>
      <c r="H1551" s="9"/>
      <c r="I1551" s="9"/>
      <c r="J1551" s="9"/>
      <c r="K1551" s="9"/>
      <c r="L1551" s="9"/>
    </row>
    <row r="1552" spans="1:12" ht="12.75">
      <c r="A1552" s="9"/>
      <c r="B1552" s="9"/>
      <c r="C1552" s="9"/>
      <c r="D1552" s="9"/>
      <c r="E1552" s="9"/>
      <c r="F1552" s="9"/>
      <c r="G1552" s="9"/>
      <c r="H1552" s="9"/>
      <c r="I1552" s="9"/>
      <c r="J1552" s="9"/>
      <c r="K1552" s="9"/>
      <c r="L1552" s="9"/>
    </row>
    <row r="1553" spans="1:12" ht="12.75">
      <c r="A1553" s="9"/>
      <c r="B1553" s="9"/>
      <c r="C1553" s="9"/>
      <c r="D1553" s="9"/>
      <c r="E1553" s="9"/>
      <c r="F1553" s="9"/>
      <c r="G1553" s="9"/>
      <c r="H1553" s="9"/>
      <c r="I1553" s="9"/>
      <c r="J1553" s="9"/>
      <c r="K1553" s="9"/>
      <c r="L1553" s="9"/>
    </row>
    <row r="1554" spans="1:12" ht="12.75">
      <c r="A1554" s="9"/>
      <c r="B1554" s="9"/>
      <c r="C1554" s="9"/>
      <c r="D1554" s="9"/>
      <c r="E1554" s="9"/>
      <c r="F1554" s="9"/>
      <c r="G1554" s="9"/>
      <c r="H1554" s="9"/>
      <c r="I1554" s="9"/>
      <c r="J1554" s="9"/>
      <c r="K1554" s="9"/>
      <c r="L1554" s="9"/>
    </row>
    <row r="1555" spans="1:12" ht="12.75">
      <c r="A1555" s="9"/>
      <c r="B1555" s="9"/>
      <c r="C1555" s="9"/>
      <c r="D1555" s="9"/>
      <c r="E1555" s="9"/>
      <c r="F1555" s="9"/>
      <c r="G1555" s="9"/>
      <c r="H1555" s="9"/>
      <c r="I1555" s="9"/>
      <c r="J1555" s="9"/>
      <c r="K1555" s="9"/>
      <c r="L1555" s="9"/>
    </row>
    <row r="1556" spans="1:12" ht="12.75">
      <c r="A1556" s="9"/>
      <c r="B1556" s="9"/>
      <c r="C1556" s="9"/>
      <c r="D1556" s="9"/>
      <c r="E1556" s="9"/>
      <c r="F1556" s="9"/>
      <c r="G1556" s="9"/>
      <c r="H1556" s="9"/>
      <c r="I1556" s="9"/>
      <c r="J1556" s="9"/>
      <c r="K1556" s="9"/>
      <c r="L1556" s="9"/>
    </row>
    <row r="1557" spans="1:12" ht="12.75">
      <c r="A1557" s="9"/>
      <c r="B1557" s="9"/>
      <c r="C1557" s="9"/>
      <c r="D1557" s="9"/>
      <c r="E1557" s="9"/>
      <c r="F1557" s="9"/>
      <c r="G1557" s="9"/>
      <c r="H1557" s="9"/>
      <c r="I1557" s="9"/>
      <c r="J1557" s="9"/>
      <c r="K1557" s="9"/>
      <c r="L1557" s="9"/>
    </row>
    <row r="1558" spans="1:12" ht="12.75">
      <c r="A1558" s="9"/>
      <c r="B1558" s="9"/>
      <c r="C1558" s="9"/>
      <c r="D1558" s="9"/>
      <c r="E1558" s="9"/>
      <c r="F1558" s="9"/>
      <c r="G1558" s="9"/>
      <c r="H1558" s="9"/>
      <c r="I1558" s="9"/>
      <c r="J1558" s="9"/>
      <c r="K1558" s="9"/>
      <c r="L1558" s="9"/>
    </row>
    <row r="1559" spans="1:12" ht="12.75">
      <c r="A1559" s="9"/>
      <c r="B1559" s="9"/>
      <c r="C1559" s="9"/>
      <c r="D1559" s="9"/>
      <c r="E1559" s="9"/>
      <c r="F1559" s="9"/>
      <c r="G1559" s="9"/>
      <c r="H1559" s="9"/>
      <c r="I1559" s="9"/>
      <c r="J1559" s="9"/>
      <c r="K1559" s="9"/>
      <c r="L1559" s="9"/>
    </row>
    <row r="1560" spans="1:12" ht="12.75">
      <c r="A1560" s="9"/>
      <c r="B1560" s="9"/>
      <c r="C1560" s="9"/>
      <c r="D1560" s="9"/>
      <c r="E1560" s="9"/>
      <c r="F1560" s="9"/>
      <c r="G1560" s="9"/>
      <c r="H1560" s="9"/>
      <c r="I1560" s="9"/>
      <c r="J1560" s="9"/>
      <c r="K1560" s="9"/>
      <c r="L1560" s="9"/>
    </row>
    <row r="1561" spans="1:12" ht="12.75">
      <c r="A1561" s="9"/>
      <c r="B1561" s="9"/>
      <c r="C1561" s="9"/>
      <c r="D1561" s="9"/>
      <c r="E1561" s="9"/>
      <c r="F1561" s="9"/>
      <c r="G1561" s="9"/>
      <c r="H1561" s="9"/>
      <c r="I1561" s="9"/>
      <c r="J1561" s="9"/>
      <c r="K1561" s="9"/>
      <c r="L1561" s="9"/>
    </row>
    <row r="1562" spans="1:12" ht="12.75">
      <c r="A1562" s="9"/>
      <c r="B1562" s="9"/>
      <c r="C1562" s="9"/>
      <c r="D1562" s="9"/>
      <c r="E1562" s="9"/>
      <c r="F1562" s="9"/>
      <c r="G1562" s="9"/>
      <c r="H1562" s="9"/>
      <c r="I1562" s="9"/>
      <c r="J1562" s="9"/>
      <c r="K1562" s="9"/>
      <c r="L1562" s="9"/>
    </row>
    <row r="1563" spans="1:12" ht="12.75">
      <c r="A1563" s="9"/>
      <c r="B1563" s="9"/>
      <c r="C1563" s="9"/>
      <c r="D1563" s="9"/>
      <c r="E1563" s="9"/>
      <c r="F1563" s="9"/>
      <c r="G1563" s="9"/>
      <c r="H1563" s="9"/>
      <c r="I1563" s="9"/>
      <c r="J1563" s="9"/>
      <c r="K1563" s="9"/>
      <c r="L1563" s="9"/>
    </row>
    <row r="1564" spans="1:12" ht="12.75">
      <c r="A1564" s="9"/>
      <c r="B1564" s="9"/>
      <c r="C1564" s="9"/>
      <c r="D1564" s="9"/>
      <c r="E1564" s="9"/>
      <c r="F1564" s="9"/>
      <c r="G1564" s="9"/>
      <c r="H1564" s="9"/>
      <c r="I1564" s="9"/>
      <c r="J1564" s="9"/>
      <c r="K1564" s="9"/>
      <c r="L1564" s="9"/>
    </row>
    <row r="1565" spans="1:12" ht="12.75">
      <c r="A1565" s="9"/>
      <c r="B1565" s="9"/>
      <c r="C1565" s="9"/>
      <c r="D1565" s="9"/>
      <c r="E1565" s="9"/>
      <c r="F1565" s="9"/>
      <c r="G1565" s="9"/>
      <c r="H1565" s="9"/>
      <c r="I1565" s="9"/>
      <c r="J1565" s="9"/>
      <c r="K1565" s="9"/>
      <c r="L1565" s="9"/>
    </row>
    <row r="1566" spans="1:12" ht="12.75">
      <c r="A1566" s="9"/>
      <c r="B1566" s="9"/>
      <c r="C1566" s="9"/>
      <c r="D1566" s="9"/>
      <c r="E1566" s="9"/>
      <c r="F1566" s="9"/>
      <c r="G1566" s="9"/>
      <c r="H1566" s="9"/>
      <c r="I1566" s="9"/>
      <c r="J1566" s="9"/>
      <c r="K1566" s="9"/>
      <c r="L1566" s="9"/>
    </row>
    <row r="1567" spans="1:12" ht="12.75">
      <c r="A1567" s="9"/>
      <c r="B1567" s="9"/>
      <c r="C1567" s="9"/>
      <c r="D1567" s="9"/>
      <c r="E1567" s="9"/>
      <c r="F1567" s="9"/>
      <c r="G1567" s="9"/>
      <c r="H1567" s="9"/>
      <c r="I1567" s="9"/>
      <c r="J1567" s="9"/>
      <c r="K1567" s="9"/>
      <c r="L1567" s="9"/>
    </row>
    <row r="1568" spans="1:12" ht="12.75">
      <c r="A1568" s="9"/>
      <c r="B1568" s="9"/>
      <c r="C1568" s="9"/>
      <c r="D1568" s="9"/>
      <c r="E1568" s="9"/>
      <c r="F1568" s="9"/>
      <c r="G1568" s="9"/>
      <c r="H1568" s="9"/>
      <c r="I1568" s="9"/>
      <c r="J1568" s="9"/>
      <c r="K1568" s="9"/>
      <c r="L1568" s="9"/>
    </row>
    <row r="1569" spans="1:12" ht="12.75">
      <c r="A1569" s="9"/>
      <c r="B1569" s="9"/>
      <c r="C1569" s="9"/>
      <c r="D1569" s="9"/>
      <c r="E1569" s="9"/>
      <c r="F1569" s="9"/>
      <c r="G1569" s="9"/>
      <c r="H1569" s="9"/>
      <c r="I1569" s="9"/>
      <c r="J1569" s="9"/>
      <c r="K1569" s="9"/>
      <c r="L1569" s="9"/>
    </row>
    <row r="1570" spans="1:12" ht="12.75">
      <c r="A1570" s="9"/>
      <c r="B1570" s="9"/>
      <c r="C1570" s="9"/>
      <c r="D1570" s="9"/>
      <c r="E1570" s="9"/>
      <c r="F1570" s="9"/>
      <c r="G1570" s="9"/>
      <c r="H1570" s="9"/>
      <c r="I1570" s="9"/>
      <c r="J1570" s="9"/>
      <c r="K1570" s="9"/>
      <c r="L1570" s="9"/>
    </row>
    <row r="1571" spans="1:12" ht="12.75">
      <c r="A1571" s="9"/>
      <c r="B1571" s="9"/>
      <c r="C1571" s="9"/>
      <c r="D1571" s="9"/>
      <c r="E1571" s="9"/>
      <c r="F1571" s="9"/>
      <c r="G1571" s="9"/>
      <c r="H1571" s="9"/>
      <c r="I1571" s="9"/>
      <c r="J1571" s="9"/>
      <c r="K1571" s="9"/>
      <c r="L1571" s="9"/>
    </row>
    <row r="1572" spans="1:12" ht="12.75">
      <c r="A1572" s="9"/>
      <c r="B1572" s="9"/>
      <c r="C1572" s="9"/>
      <c r="D1572" s="9"/>
      <c r="E1572" s="9"/>
      <c r="F1572" s="9"/>
      <c r="G1572" s="9"/>
      <c r="H1572" s="9"/>
      <c r="I1572" s="9"/>
      <c r="J1572" s="9"/>
      <c r="K1572" s="9"/>
      <c r="L1572" s="9"/>
    </row>
    <row r="1573" spans="1:12" ht="12.75">
      <c r="A1573" s="9"/>
      <c r="B1573" s="9"/>
      <c r="C1573" s="9"/>
      <c r="D1573" s="9"/>
      <c r="E1573" s="9"/>
      <c r="F1573" s="9"/>
      <c r="G1573" s="9"/>
      <c r="H1573" s="9"/>
      <c r="I1573" s="9"/>
      <c r="J1573" s="9"/>
      <c r="K1573" s="9"/>
      <c r="L1573" s="9"/>
    </row>
  </sheetData>
  <sheetProtection password="E4E4" sheet="1" objects="1" scenarios="1" selectLockedCells="1"/>
  <protectedRanges>
    <protectedRange sqref="D9:F21" name="Range3"/>
    <protectedRange sqref="J10" name="Range1_1"/>
    <protectedRange sqref="I23:I25 L35:M36 E14:F14 G28:G29 P31:Q32 F16 G31:G35 C27 G14:G21 E15:E20" name="Range1"/>
  </protectedRanges>
  <mergeCells count="9">
    <mergeCell ref="C44:D44"/>
    <mergeCell ref="E32:F32"/>
    <mergeCell ref="B32:C32"/>
    <mergeCell ref="H22:K22"/>
    <mergeCell ref="B42:K42"/>
    <mergeCell ref="H8:K8"/>
    <mergeCell ref="B22:F22"/>
    <mergeCell ref="B8:F8"/>
    <mergeCell ref="B30:K30"/>
  </mergeCells>
  <conditionalFormatting sqref="E17:E20">
    <cfRule type="expression" priority="1" dxfId="0" stopIfTrue="1">
      <formula>$R$4=2</formula>
    </cfRule>
    <cfRule type="expression" priority="2" dxfId="1" stopIfTrue="1">
      <formula>$R$4=1</formula>
    </cfRule>
  </conditionalFormatting>
  <conditionalFormatting sqref="E14">
    <cfRule type="cellIs" priority="3" dxfId="2" operator="lessThan" stopIfTrue="1">
      <formula>18</formula>
    </cfRule>
    <cfRule type="cellIs" priority="4" dxfId="2" operator="greaterThan" stopIfTrue="1">
      <formula>96</formula>
    </cfRule>
  </conditionalFormatting>
  <printOptions horizontalCentered="1"/>
  <pageMargins left="0.75" right="0.5" top="1" bottom="0.5" header="0.5" footer="0.5"/>
  <pageSetup fitToHeight="1" fitToWidth="1" horizontalDpi="300" verticalDpi="300" orientation="portrait" scale="65" r:id="rId4"/>
  <headerFooter alignWithMargins="0">
    <oddFooter>&amp;L&amp;D&amp;Ccontact ecoChamber at:
419-306-1129 or visit www.4pipe.com&amp;Rvr. 4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Tim Toliver</cp:lastModifiedBy>
  <cp:lastPrinted>2010-01-04T01:44:57Z</cp:lastPrinted>
  <dcterms:created xsi:type="dcterms:W3CDTF">2004-01-18T18:56:58Z</dcterms:created>
  <dcterms:modified xsi:type="dcterms:W3CDTF">2010-01-08T16:25:32Z</dcterms:modified>
  <cp:category/>
  <cp:version/>
  <cp:contentType/>
  <cp:contentStatus/>
</cp:coreProperties>
</file>